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lcomo365-my.sharepoint.com/personal/christine_lau_celcomdigi_com/Documents/Desktop/2Q2023 Final Folder/"/>
    </mc:Choice>
  </mc:AlternateContent>
  <xr:revisionPtr revIDLastSave="21" documentId="8_{0C8C555E-9877-46B3-BC41-4D9D64C323F5}" xr6:coauthVersionLast="47" xr6:coauthVersionMax="47" xr10:uidLastSave="{8A7B07B3-7C1D-4C93-9021-B54893DE810A}"/>
  <bookViews>
    <workbookView xWindow="-110" yWindow="-110" windowWidth="19420" windowHeight="10420" activeTab="3" xr2:uid="{DAD0D379-3F6F-4A18-8EEA-1B1A8FBDFD62}"/>
  </bookViews>
  <sheets>
    <sheet name="PnL" sheetId="1" r:id="rId1"/>
    <sheet name="Ops " sheetId="2" r:id="rId2"/>
    <sheet name="BS" sheetId="3" r:id="rId3"/>
    <sheet name="OC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7" i="4" l="1"/>
  <c r="J49" i="3"/>
  <c r="I49" i="3"/>
  <c r="G48" i="3"/>
  <c r="J42" i="3"/>
  <c r="I42" i="3"/>
  <c r="H36" i="3"/>
  <c r="E36" i="3"/>
  <c r="J33" i="3"/>
  <c r="J43" i="3" s="1"/>
  <c r="J51" i="3" s="1"/>
  <c r="I33" i="3"/>
  <c r="I43" i="3" s="1"/>
  <c r="I51" i="3" s="1"/>
  <c r="J23" i="3"/>
  <c r="I23" i="3"/>
  <c r="E18" i="3"/>
  <c r="J14" i="3"/>
  <c r="J24" i="3" s="1"/>
  <c r="I14" i="3"/>
  <c r="I24" i="3" s="1"/>
  <c r="G9" i="3"/>
  <c r="E9" i="3"/>
  <c r="E6" i="3"/>
</calcChain>
</file>

<file path=xl/sharedStrings.xml><?xml version="1.0" encoding="utf-8"?>
<sst xmlns="http://schemas.openxmlformats.org/spreadsheetml/2006/main" count="254" uniqueCount="189">
  <si>
    <t>Income Statement (RM'm)</t>
  </si>
  <si>
    <t>1Q2022</t>
  </si>
  <si>
    <t>2Q2022</t>
  </si>
  <si>
    <t>3Q2022</t>
  </si>
  <si>
    <t>4Q2022</t>
  </si>
  <si>
    <t>1Q2023</t>
  </si>
  <si>
    <t>2Q2023</t>
  </si>
  <si>
    <t>Q-Q %</t>
  </si>
  <si>
    <t>Y-Y %</t>
  </si>
  <si>
    <t>FY2022</t>
  </si>
  <si>
    <t>1H2022</t>
  </si>
  <si>
    <t>1H 2023</t>
  </si>
  <si>
    <t>YTD %</t>
  </si>
  <si>
    <t>Postpaid</t>
  </si>
  <si>
    <t>Prepaid</t>
  </si>
  <si>
    <t>Wholesale &amp; Others</t>
  </si>
  <si>
    <t xml:space="preserve">Home Fibre </t>
  </si>
  <si>
    <t>Service revenue</t>
  </si>
  <si>
    <t>Devices and other revenue</t>
  </si>
  <si>
    <t>Total revenue</t>
  </si>
  <si>
    <t>Cost of goods and services (COGS)</t>
  </si>
  <si>
    <t>Cost of materials</t>
  </si>
  <si>
    <t>Traffic charges</t>
  </si>
  <si>
    <t>Gross profit</t>
  </si>
  <si>
    <t>GP margin</t>
  </si>
  <si>
    <t>Operating expenditures (OPEX)</t>
  </si>
  <si>
    <t xml:space="preserve">Sales &amp; marketing </t>
  </si>
  <si>
    <t xml:space="preserve">Staff costs </t>
  </si>
  <si>
    <t xml:space="preserve">Operations &amp; maintenance </t>
  </si>
  <si>
    <t xml:space="preserve">USP fund and license fees </t>
  </si>
  <si>
    <t>Credit loss allowance</t>
  </si>
  <si>
    <t>Other expenses (incl. other incomes)</t>
  </si>
  <si>
    <t>EBITDA</t>
  </si>
  <si>
    <t>EBITDA margin</t>
  </si>
  <si>
    <t>Normalised EBITDA excl. cost one-offs</t>
  </si>
  <si>
    <t>intentionally left blank</t>
  </si>
  <si>
    <t>Normalised EBITDA margin</t>
  </si>
  <si>
    <t>Depreciation, amortisation and impairment</t>
  </si>
  <si>
    <t xml:space="preserve">Other items </t>
  </si>
  <si>
    <t>Profits before interests and tax (PBIT)</t>
  </si>
  <si>
    <t>Operating model transition cost</t>
  </si>
  <si>
    <t> </t>
  </si>
  <si>
    <t xml:space="preserve">Net finance costs </t>
  </si>
  <si>
    <t>Share of JV/Associates</t>
  </si>
  <si>
    <t>Profit before tax (PBT)</t>
  </si>
  <si>
    <t>Taxation + Zakat</t>
  </si>
  <si>
    <t>Profit after tax (PAT)</t>
  </si>
  <si>
    <t>PAT margin</t>
  </si>
  <si>
    <t>Normalised profit after tax (PAT)</t>
  </si>
  <si>
    <t>Normalised PAT margin</t>
  </si>
  <si>
    <t xml:space="preserve">Capex </t>
  </si>
  <si>
    <t xml:space="preserve">Capex / Revenue % </t>
  </si>
  <si>
    <t xml:space="preserve">Operations cash flow </t>
  </si>
  <si>
    <t>Key Financial Ratios</t>
  </si>
  <si>
    <t>Earnings per share (sen)</t>
  </si>
  <si>
    <t xml:space="preserve">Dividend per share (sen) </t>
  </si>
  <si>
    <t>Operations cash flow margin (%)</t>
  </si>
  <si>
    <t xml:space="preserve">Net debt to EBITDA (times) </t>
  </si>
  <si>
    <t>For meaningful analysis of the underlying business performance, 1Q2022 onwards were adjusted as comparatives where:</t>
  </si>
  <si>
    <t xml:space="preserve">Merger is assumed effective since 1 Jan 2022; and </t>
  </si>
  <si>
    <t>Exclude merger-related costs and accounting adjustments to harmonise accounting policies and estimates</t>
  </si>
  <si>
    <t>Reclassified Enterprise revenue to other service revenue</t>
  </si>
  <si>
    <t>Digi.com Berhad</t>
  </si>
  <si>
    <t>Celcom</t>
  </si>
  <si>
    <t>CelcomDigi (CDB)</t>
  </si>
  <si>
    <t>Operational Statistics</t>
  </si>
  <si>
    <t>1Q2019</t>
  </si>
  <si>
    <t>2Q2019</t>
  </si>
  <si>
    <t>3Q2019</t>
  </si>
  <si>
    <t>4Q2019</t>
  </si>
  <si>
    <t>1Q2020</t>
  </si>
  <si>
    <t>2Q2020</t>
  </si>
  <si>
    <t>3Q2020</t>
  </si>
  <si>
    <t>4Q2020</t>
  </si>
  <si>
    <t>1Q2021</t>
  </si>
  <si>
    <t>2Q2021</t>
  </si>
  <si>
    <t>3Q2021</t>
  </si>
  <si>
    <t>4Q2021</t>
  </si>
  <si>
    <t>Postpaid Mobile ('000)</t>
  </si>
  <si>
    <t>Prepaid ('000)</t>
  </si>
  <si>
    <t>Fibre ('000)</t>
  </si>
  <si>
    <t>Total subscribers ('000)</t>
  </si>
  <si>
    <t xml:space="preserve">Net Adds </t>
  </si>
  <si>
    <t>Home &amp; Fibre ('000)</t>
  </si>
  <si>
    <t xml:space="preserve">-   </t>
  </si>
  <si>
    <t>Postpaid Mobile ARPU (RM)</t>
  </si>
  <si>
    <t>Prepaid ARPU (RM)</t>
  </si>
  <si>
    <t>Blended Mobile ARPU (RM)</t>
  </si>
  <si>
    <t>Fibre (RM)</t>
  </si>
  <si>
    <t>Blended ARPU (RM)</t>
  </si>
  <si>
    <t xml:space="preserve">Internet Drivers </t>
  </si>
  <si>
    <t>Monthly active users for MyDigi/Celcom Life Apps ('mil)</t>
  </si>
  <si>
    <t xml:space="preserve">Monthly average data per user (GB) </t>
  </si>
  <si>
    <t>Digi / Celcom - Population Coverage (%)</t>
  </si>
  <si>
    <t xml:space="preserve">4G (LTE) </t>
  </si>
  <si>
    <t>4G Plus (LTE-A)</t>
  </si>
  <si>
    <t>Notes</t>
  </si>
  <si>
    <t>Celcom Prepaid excluding Yoodo</t>
  </si>
  <si>
    <t>Excludes M2M</t>
  </si>
  <si>
    <t>Balance Sheet (RM'm)</t>
  </si>
  <si>
    <t>FY2023</t>
  </si>
  <si>
    <t>Period ended</t>
  </si>
  <si>
    <t>31 Jun 2022</t>
  </si>
  <si>
    <t>31 Jun 2023</t>
  </si>
  <si>
    <t>Non-current assets</t>
  </si>
  <si>
    <t>Property, plant and equipment</t>
  </si>
  <si>
    <t>Intangible assets</t>
  </si>
  <si>
    <t>Right-of-use assets</t>
  </si>
  <si>
    <t>Investment in an associate</t>
  </si>
  <si>
    <t>Other investments</t>
  </si>
  <si>
    <t>Trade and other receivables</t>
  </si>
  <si>
    <t>Contract costs</t>
  </si>
  <si>
    <t>Contract assets</t>
  </si>
  <si>
    <t>Derivative financial instruments</t>
  </si>
  <si>
    <t>Deferred tax assets</t>
  </si>
  <si>
    <t>Current assets</t>
  </si>
  <si>
    <t>Inventories</t>
  </si>
  <si>
    <t>Tax recoverable</t>
  </si>
  <si>
    <t>Cash and short-term deposits</t>
  </si>
  <si>
    <t>TOTAL ASSETS</t>
  </si>
  <si>
    <t>Non-current liabilities</t>
  </si>
  <si>
    <t>Loans and borrowings</t>
  </si>
  <si>
    <t>Deferred tax liabilities</t>
  </si>
  <si>
    <t>Contract liabilities</t>
  </si>
  <si>
    <t>Other liabilities</t>
  </si>
  <si>
    <t>Current liabilities</t>
  </si>
  <si>
    <t>Trade and other payables</t>
  </si>
  <si>
    <t>-</t>
  </si>
  <si>
    <t>Tax payable</t>
  </si>
  <si>
    <t>Total liabilities</t>
  </si>
  <si>
    <t>Equity</t>
  </si>
  <si>
    <t>Share capital</t>
  </si>
  <si>
    <t>Share premium</t>
  </si>
  <si>
    <t>Accumulated losses</t>
  </si>
  <si>
    <t>Total equity - attributable to owners of the parent</t>
  </si>
  <si>
    <t xml:space="preserve">Non-controlling interests (“NCI”) </t>
  </si>
  <si>
    <t>TOTAL EQUITY AND LIABILITIES</t>
  </si>
  <si>
    <t>Note: There will be some rounding differences</t>
  </si>
  <si>
    <t>Condensed Cumulative Consolidated Statement of Cash Flows (in RM'm)</t>
  </si>
  <si>
    <t>FY2019</t>
  </si>
  <si>
    <t>FY2020</t>
  </si>
  <si>
    <t>FY2021</t>
  </si>
  <si>
    <t>Period ended (YTD)</t>
  </si>
  <si>
    <t>31 MAR 2020</t>
  </si>
  <si>
    <t>30 JUN 2020</t>
  </si>
  <si>
    <t>31 MAR 2021</t>
  </si>
  <si>
    <t>30 JUN 2021</t>
  </si>
  <si>
    <t>31 SEP  2021</t>
  </si>
  <si>
    <t>Cash flows from operating activities</t>
  </si>
  <si>
    <t>Profit before tax</t>
  </si>
  <si>
    <t>Adjustments for:</t>
  </si>
  <si>
    <t>Non-cash items</t>
  </si>
  <si>
    <t>Finance costs</t>
  </si>
  <si>
    <t>Interest income</t>
  </si>
  <si>
    <t>Operating cash flow before working capital changes</t>
  </si>
  <si>
    <t>Changes in working capital:</t>
  </si>
  <si>
    <t>Net change in current assets</t>
  </si>
  <si>
    <t>Net change in contract assets</t>
  </si>
  <si>
    <t>Net change in contract costs</t>
  </si>
  <si>
    <t>Net change in current liabilities</t>
  </si>
  <si>
    <t>Net change in contract liabilities</t>
  </si>
  <si>
    <t>Cash generated from operations</t>
  </si>
  <si>
    <t>Advanced payment for bandwidth</t>
  </si>
  <si>
    <t xml:space="preserve">                         -  </t>
  </si>
  <si>
    <t>Government grant received</t>
  </si>
  <si>
    <t>Payments for provisions</t>
  </si>
  <si>
    <t>Taxes paid (net of refund)</t>
  </si>
  <si>
    <t xml:space="preserve">Net cash generated from operating activities </t>
  </si>
  <si>
    <t>Cash flows from investing activities</t>
  </si>
  <si>
    <t>Purchase of property, plant and equipment and intangible assets</t>
  </si>
  <si>
    <t>Interest received</t>
  </si>
  <si>
    <t>Prepayment for spectrum assignment</t>
  </si>
  <si>
    <t>Placement in deposits maturing more than three (3) months</t>
  </si>
  <si>
    <t>Proceeds from disposal of property, plant and equipment</t>
  </si>
  <si>
    <t>Proceeds from disposal of other investment</t>
  </si>
  <si>
    <t>Net cash used in investing activities</t>
  </si>
  <si>
    <t>Cash flows from financing activities</t>
  </si>
  <si>
    <t>Drawdowns of loans and borrowings</t>
  </si>
  <si>
    <t>Repayments of loans and borrowings</t>
  </si>
  <si>
    <t>Payment of lease liabilities</t>
  </si>
  <si>
    <t>Interest paid</t>
  </si>
  <si>
    <t>Dividends paid</t>
  </si>
  <si>
    <t>Dividends paid to NCI</t>
  </si>
  <si>
    <t>Net cash used in financing activities</t>
  </si>
  <si>
    <t>Net increase in cash and cash equivalents</t>
  </si>
  <si>
    <t>Effect of exchange rate changes on cash and cash equivalents</t>
  </si>
  <si>
    <t>Net increase in restricted cash and cash equivalents</t>
  </si>
  <si>
    <t>Cash and cash equivalents at beginning of period</t>
  </si>
  <si>
    <t>Cash and cash equivalents at 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</si>
</sst>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* #,##0.0_);_(* \(#,##0.0\);_(* &quot;-&quot;?_);_(@_)"/>
    <numFmt numFmtId="168" formatCode="dd\ mmm\ yyyy"/>
    <numFmt numFmtId="169" formatCode="[$-409]d\-mmm\-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70C0"/>
      <name val="Calibri"/>
      <family val="2"/>
    </font>
    <font>
      <i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i/>
      <sz val="12"/>
      <name val="Calibri"/>
      <family val="2"/>
      <scheme val="minor"/>
    </font>
    <font>
      <i/>
      <sz val="12"/>
      <color rgb="FF0070C0"/>
      <name val="Calibri"/>
      <family val="2"/>
    </font>
    <font>
      <i/>
      <sz val="12"/>
      <color rgb="FF0070C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name val="Calibri"/>
      <family val="2"/>
    </font>
    <font>
      <b/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sz val="8"/>
      <color rgb="FF000000"/>
      <name val="Montserrat"/>
    </font>
    <font>
      <sz val="12"/>
      <color theme="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32" fillId="0" borderId="0"/>
    <xf numFmtId="43" fontId="34" fillId="0" borderId="0" applyFont="0" applyFill="0" applyBorder="0" applyAlignment="0" applyProtection="0"/>
  </cellStyleXfs>
  <cellXfs count="478">
    <xf numFmtId="0" fontId="0" fillId="0" borderId="0" xfId="0"/>
    <xf numFmtId="0" fontId="2" fillId="2" borderId="1" xfId="0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5" fontId="2" fillId="2" borderId="2" xfId="2" applyNumberFormat="1" applyFont="1" applyFill="1" applyBorder="1" applyAlignment="1">
      <alignment horizontal="center" vertical="center" wrapText="1"/>
    </xf>
    <xf numFmtId="165" fontId="2" fillId="2" borderId="3" xfId="2" applyNumberFormat="1" applyFont="1" applyFill="1" applyBorder="1" applyAlignment="1">
      <alignment horizontal="center" vertical="center" wrapText="1"/>
    </xf>
    <xf numFmtId="164" fontId="2" fillId="3" borderId="0" xfId="1" applyNumberFormat="1" applyFont="1" applyFill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0" fillId="3" borderId="0" xfId="0" applyFill="1"/>
    <xf numFmtId="165" fontId="2" fillId="2" borderId="5" xfId="2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indent="1"/>
    </xf>
    <xf numFmtId="164" fontId="4" fillId="3" borderId="7" xfId="1" applyNumberFormat="1" applyFont="1" applyFill="1" applyBorder="1"/>
    <xf numFmtId="164" fontId="3" fillId="3" borderId="8" xfId="1" applyNumberFormat="1" applyFont="1" applyFill="1" applyBorder="1"/>
    <xf numFmtId="164" fontId="5" fillId="4" borderId="8" xfId="1" applyNumberFormat="1" applyFont="1" applyFill="1" applyBorder="1"/>
    <xf numFmtId="164" fontId="5" fillId="3" borderId="8" xfId="1" applyNumberFormat="1" applyFont="1" applyFill="1" applyBorder="1"/>
    <xf numFmtId="164" fontId="5" fillId="5" borderId="8" xfId="1" applyNumberFormat="1" applyFont="1" applyFill="1" applyBorder="1"/>
    <xf numFmtId="165" fontId="6" fillId="6" borderId="8" xfId="0" applyNumberFormat="1" applyFont="1" applyFill="1" applyBorder="1"/>
    <xf numFmtId="164" fontId="3" fillId="3" borderId="0" xfId="1" applyNumberFormat="1" applyFont="1" applyFill="1"/>
    <xf numFmtId="3" fontId="5" fillId="3" borderId="9" xfId="0" applyNumberFormat="1" applyFont="1" applyFill="1" applyBorder="1"/>
    <xf numFmtId="3" fontId="5" fillId="7" borderId="9" xfId="0" applyNumberFormat="1" applyFont="1" applyFill="1" applyBorder="1"/>
    <xf numFmtId="165" fontId="6" fillId="6" borderId="10" xfId="0" applyNumberFormat="1" applyFont="1" applyFill="1" applyBorder="1"/>
    <xf numFmtId="0" fontId="3" fillId="4" borderId="6" xfId="0" applyFont="1" applyFill="1" applyBorder="1" applyAlignment="1">
      <alignment horizontal="left" indent="1"/>
    </xf>
    <xf numFmtId="164" fontId="3" fillId="3" borderId="7" xfId="1" applyNumberFormat="1" applyFont="1" applyFill="1" applyBorder="1"/>
    <xf numFmtId="165" fontId="6" fillId="6" borderId="8" xfId="2" applyNumberFormat="1" applyFont="1" applyFill="1" applyBorder="1"/>
    <xf numFmtId="3" fontId="7" fillId="3" borderId="9" xfId="0" applyNumberFormat="1" applyFont="1" applyFill="1" applyBorder="1"/>
    <xf numFmtId="3" fontId="7" fillId="7" borderId="9" xfId="0" applyNumberFormat="1" applyFont="1" applyFill="1" applyBorder="1"/>
    <xf numFmtId="165" fontId="6" fillId="6" borderId="10" xfId="2" applyNumberFormat="1" applyFont="1" applyFill="1" applyBorder="1"/>
    <xf numFmtId="164" fontId="5" fillId="7" borderId="8" xfId="1" applyNumberFormat="1" applyFont="1" applyFill="1" applyBorder="1"/>
    <xf numFmtId="0" fontId="4" fillId="3" borderId="11" xfId="0" applyFont="1" applyFill="1" applyBorder="1"/>
    <xf numFmtId="164" fontId="8" fillId="3" borderId="12" xfId="1" applyNumberFormat="1" applyFont="1" applyFill="1" applyBorder="1"/>
    <xf numFmtId="164" fontId="8" fillId="3" borderId="13" xfId="1" applyNumberFormat="1" applyFont="1" applyFill="1" applyBorder="1"/>
    <xf numFmtId="164" fontId="8" fillId="7" borderId="13" xfId="1" applyNumberFormat="1" applyFont="1" applyFill="1" applyBorder="1"/>
    <xf numFmtId="165" fontId="9" fillId="6" borderId="13" xfId="2" applyNumberFormat="1" applyFont="1" applyFill="1" applyBorder="1"/>
    <xf numFmtId="164" fontId="4" fillId="3" borderId="0" xfId="1" applyNumberFormat="1" applyFont="1" applyFill="1"/>
    <xf numFmtId="3" fontId="8" fillId="3" borderId="14" xfId="0" applyNumberFormat="1" applyFont="1" applyFill="1" applyBorder="1"/>
    <xf numFmtId="3" fontId="8" fillId="0" borderId="14" xfId="0" applyNumberFormat="1" applyFont="1" applyBorder="1"/>
    <xf numFmtId="3" fontId="8" fillId="7" borderId="14" xfId="0" applyNumberFormat="1" applyFont="1" applyFill="1" applyBorder="1"/>
    <xf numFmtId="165" fontId="9" fillId="6" borderId="4" xfId="2" applyNumberFormat="1" applyFont="1" applyFill="1" applyBorder="1"/>
    <xf numFmtId="164" fontId="5" fillId="3" borderId="7" xfId="1" applyNumberFormat="1" applyFont="1" applyFill="1" applyBorder="1"/>
    <xf numFmtId="164" fontId="5" fillId="8" borderId="8" xfId="1" applyNumberFormat="1" applyFont="1" applyFill="1" applyBorder="1"/>
    <xf numFmtId="3" fontId="7" fillId="0" borderId="9" xfId="0" applyNumberFormat="1" applyFont="1" applyBorder="1"/>
    <xf numFmtId="164" fontId="8" fillId="8" borderId="13" xfId="1" applyNumberFormat="1" applyFont="1" applyFill="1" applyBorder="1"/>
    <xf numFmtId="0" fontId="3" fillId="3" borderId="6" xfId="0" applyFont="1" applyFill="1" applyBorder="1"/>
    <xf numFmtId="164" fontId="3" fillId="5" borderId="8" xfId="1" applyNumberFormat="1" applyFont="1" applyFill="1" applyBorder="1"/>
    <xf numFmtId="164" fontId="7" fillId="3" borderId="9" xfId="0" applyNumberFormat="1" applyFont="1" applyFill="1" applyBorder="1"/>
    <xf numFmtId="164" fontId="7" fillId="0" borderId="9" xfId="0" applyNumberFormat="1" applyFont="1" applyBorder="1"/>
    <xf numFmtId="164" fontId="7" fillId="7" borderId="9" xfId="0" applyNumberFormat="1" applyFont="1" applyFill="1" applyBorder="1"/>
    <xf numFmtId="0" fontId="10" fillId="3" borderId="6" xfId="0" applyFont="1" applyFill="1" applyBorder="1" applyAlignment="1">
      <alignment horizontal="left" indent="1"/>
    </xf>
    <xf numFmtId="164" fontId="10" fillId="3" borderId="7" xfId="1" applyNumberFormat="1" applyFont="1" applyFill="1" applyBorder="1"/>
    <xf numFmtId="164" fontId="10" fillId="3" borderId="8" xfId="1" applyNumberFormat="1" applyFont="1" applyFill="1" applyBorder="1"/>
    <xf numFmtId="164" fontId="10" fillId="5" borderId="8" xfId="1" applyNumberFormat="1" applyFont="1" applyFill="1" applyBorder="1"/>
    <xf numFmtId="165" fontId="11" fillId="6" borderId="8" xfId="2" applyNumberFormat="1" applyFont="1" applyFill="1" applyBorder="1"/>
    <xf numFmtId="164" fontId="10" fillId="3" borderId="0" xfId="1" applyNumberFormat="1" applyFont="1" applyFill="1"/>
    <xf numFmtId="165" fontId="11" fillId="6" borderId="10" xfId="2" applyNumberFormat="1" applyFont="1" applyFill="1" applyBorder="1"/>
    <xf numFmtId="164" fontId="8" fillId="0" borderId="15" xfId="1" applyNumberFormat="1" applyFont="1" applyFill="1" applyBorder="1"/>
    <xf numFmtId="164" fontId="8" fillId="0" borderId="16" xfId="1" applyNumberFormat="1" applyFont="1" applyFill="1" applyBorder="1"/>
    <xf numFmtId="164" fontId="8" fillId="3" borderId="16" xfId="1" applyNumberFormat="1" applyFont="1" applyFill="1" applyBorder="1"/>
    <xf numFmtId="164" fontId="8" fillId="7" borderId="16" xfId="1" applyNumberFormat="1" applyFont="1" applyFill="1" applyBorder="1"/>
    <xf numFmtId="165" fontId="12" fillId="3" borderId="6" xfId="2" applyNumberFormat="1" applyFont="1" applyFill="1" applyBorder="1" applyAlignment="1">
      <alignment horizontal="left" vertical="center" wrapText="1" indent="1" readingOrder="1"/>
    </xf>
    <xf numFmtId="165" fontId="11" fillId="9" borderId="7" xfId="2" applyNumberFormat="1" applyFont="1" applyFill="1" applyBorder="1"/>
    <xf numFmtId="165" fontId="11" fillId="9" borderId="8" xfId="2" applyNumberFormat="1" applyFont="1" applyFill="1" applyBorder="1"/>
    <xf numFmtId="165" fontId="11" fillId="3" borderId="8" xfId="2" applyNumberFormat="1" applyFont="1" applyFill="1" applyBorder="1"/>
    <xf numFmtId="165" fontId="11" fillId="5" borderId="8" xfId="2" applyNumberFormat="1" applyFont="1" applyFill="1" applyBorder="1"/>
    <xf numFmtId="165" fontId="12" fillId="3" borderId="0" xfId="2" applyNumberFormat="1" applyFont="1" applyFill="1"/>
    <xf numFmtId="165" fontId="3" fillId="3" borderId="0" xfId="2" applyNumberFormat="1" applyFont="1" applyFill="1"/>
    <xf numFmtId="165" fontId="11" fillId="7" borderId="8" xfId="2" applyNumberFormat="1" applyFont="1" applyFill="1" applyBorder="1"/>
    <xf numFmtId="164" fontId="3" fillId="7" borderId="8" xfId="1" applyNumberFormat="1" applyFont="1" applyFill="1" applyBorder="1"/>
    <xf numFmtId="0" fontId="10" fillId="3" borderId="6" xfId="0" applyFont="1" applyFill="1" applyBorder="1" applyAlignment="1">
      <alignment horizontal="left" vertical="center" wrapText="1" indent="1" readingOrder="1"/>
    </xf>
    <xf numFmtId="164" fontId="3" fillId="4" borderId="8" xfId="1" applyNumberFormat="1" applyFont="1" applyFill="1" applyBorder="1"/>
    <xf numFmtId="0" fontId="10" fillId="0" borderId="6" xfId="0" applyFont="1" applyBorder="1" applyAlignment="1">
      <alignment horizontal="left" vertical="center" wrapText="1" indent="1" readingOrder="1"/>
    </xf>
    <xf numFmtId="164" fontId="10" fillId="3" borderId="17" xfId="1" applyNumberFormat="1" applyFont="1" applyFill="1" applyBorder="1"/>
    <xf numFmtId="164" fontId="10" fillId="3" borderId="18" xfId="1" applyNumberFormat="1" applyFont="1" applyFill="1" applyBorder="1"/>
    <xf numFmtId="164" fontId="3" fillId="4" borderId="18" xfId="1" applyNumberFormat="1" applyFont="1" applyFill="1" applyBorder="1"/>
    <xf numFmtId="164" fontId="3" fillId="3" borderId="18" xfId="1" applyNumberFormat="1" applyFont="1" applyFill="1" applyBorder="1"/>
    <xf numFmtId="37" fontId="10" fillId="3" borderId="0" xfId="1" applyNumberFormat="1" applyFont="1" applyFill="1"/>
    <xf numFmtId="164" fontId="3" fillId="3" borderId="19" xfId="1" applyNumberFormat="1" applyFont="1" applyFill="1" applyBorder="1"/>
    <xf numFmtId="164" fontId="3" fillId="7" borderId="19" xfId="1" applyNumberFormat="1" applyFont="1" applyFill="1" applyBorder="1"/>
    <xf numFmtId="0" fontId="13" fillId="3" borderId="1" xfId="0" applyFont="1" applyFill="1" applyBorder="1" applyAlignment="1">
      <alignment horizontal="left" vertical="center" wrapText="1" readingOrder="1"/>
    </xf>
    <xf numFmtId="164" fontId="8" fillId="9" borderId="7" xfId="1" applyNumberFormat="1" applyFont="1" applyFill="1" applyBorder="1"/>
    <xf numFmtId="164" fontId="8" fillId="9" borderId="8" xfId="1" applyNumberFormat="1" applyFont="1" applyFill="1" applyBorder="1"/>
    <xf numFmtId="164" fontId="8" fillId="3" borderId="8" xfId="1" applyNumberFormat="1" applyFont="1" applyFill="1" applyBorder="1"/>
    <xf numFmtId="164" fontId="8" fillId="7" borderId="20" xfId="1" applyNumberFormat="1" applyFont="1" applyFill="1" applyBorder="1"/>
    <xf numFmtId="165" fontId="9" fillId="6" borderId="20" xfId="0" applyNumberFormat="1" applyFont="1" applyFill="1" applyBorder="1"/>
    <xf numFmtId="165" fontId="9" fillId="6" borderId="20" xfId="2" applyNumberFormat="1" applyFont="1" applyFill="1" applyBorder="1"/>
    <xf numFmtId="3" fontId="8" fillId="3" borderId="9" xfId="0" applyNumberFormat="1" applyFont="1" applyFill="1" applyBorder="1"/>
    <xf numFmtId="3" fontId="8" fillId="7" borderId="9" xfId="0" applyNumberFormat="1" applyFont="1" applyFill="1" applyBorder="1"/>
    <xf numFmtId="165" fontId="6" fillId="6" borderId="21" xfId="2" applyNumberFormat="1" applyFont="1" applyFill="1" applyBorder="1"/>
    <xf numFmtId="165" fontId="12" fillId="3" borderId="22" xfId="2" applyNumberFormat="1" applyFont="1" applyFill="1" applyBorder="1" applyAlignment="1">
      <alignment horizontal="left" vertical="center" wrapText="1" indent="1" readingOrder="1"/>
    </xf>
    <xf numFmtId="165" fontId="11" fillId="9" borderId="17" xfId="2" applyNumberFormat="1" applyFont="1" applyFill="1" applyBorder="1"/>
    <xf numFmtId="165" fontId="11" fillId="9" borderId="18" xfId="2" applyNumberFormat="1" applyFont="1" applyFill="1" applyBorder="1"/>
    <xf numFmtId="165" fontId="11" fillId="3" borderId="18" xfId="2" applyNumberFormat="1" applyFont="1" applyFill="1" applyBorder="1"/>
    <xf numFmtId="165" fontId="11" fillId="7" borderId="18" xfId="2" applyNumberFormat="1" applyFont="1" applyFill="1" applyBorder="1"/>
    <xf numFmtId="165" fontId="11" fillId="6" borderId="19" xfId="2" applyNumberFormat="1" applyFont="1" applyFill="1" applyBorder="1"/>
    <xf numFmtId="165" fontId="11" fillId="6" borderId="23" xfId="2" applyNumberFormat="1" applyFont="1" applyFill="1" applyBorder="1"/>
    <xf numFmtId="164" fontId="14" fillId="3" borderId="24" xfId="1" applyNumberFormat="1" applyFont="1" applyFill="1" applyBorder="1" applyAlignment="1">
      <alignment horizontal="center" vertical="center"/>
    </xf>
    <xf numFmtId="164" fontId="14" fillId="3" borderId="25" xfId="1" applyNumberFormat="1" applyFont="1" applyFill="1" applyBorder="1" applyAlignment="1">
      <alignment horizontal="center" vertical="center"/>
    </xf>
    <xf numFmtId="164" fontId="14" fillId="3" borderId="8" xfId="1" applyNumberFormat="1" applyFont="1" applyFill="1" applyBorder="1"/>
    <xf numFmtId="164" fontId="14" fillId="5" borderId="8" xfId="1" applyNumberFormat="1" applyFont="1" applyFill="1" applyBorder="1"/>
    <xf numFmtId="165" fontId="15" fillId="3" borderId="0" xfId="2" applyNumberFormat="1" applyFont="1" applyFill="1"/>
    <xf numFmtId="164" fontId="4" fillId="3" borderId="26" xfId="1" applyNumberFormat="1" applyFont="1" applyFill="1" applyBorder="1"/>
    <xf numFmtId="164" fontId="4" fillId="7" borderId="26" xfId="1" applyNumberFormat="1" applyFont="1" applyFill="1" applyBorder="1"/>
    <xf numFmtId="165" fontId="9" fillId="6" borderId="21" xfId="2" applyNumberFormat="1" applyFont="1" applyFill="1" applyBorder="1"/>
    <xf numFmtId="164" fontId="14" fillId="3" borderId="27" xfId="1" applyNumberFormat="1" applyFont="1" applyFill="1" applyBorder="1" applyAlignment="1">
      <alignment horizontal="center" vertical="center"/>
    </xf>
    <xf numFmtId="164" fontId="14" fillId="3" borderId="8" xfId="1" applyNumberFormat="1" applyFont="1" applyFill="1" applyBorder="1" applyAlignment="1">
      <alignment horizontal="center" vertical="center"/>
    </xf>
    <xf numFmtId="164" fontId="11" fillId="5" borderId="8" xfId="2" applyNumberFormat="1" applyFont="1" applyFill="1" applyBorder="1"/>
    <xf numFmtId="165" fontId="12" fillId="3" borderId="8" xfId="2" applyNumberFormat="1" applyFont="1" applyFill="1" applyBorder="1"/>
    <xf numFmtId="165" fontId="12" fillId="7" borderId="8" xfId="2" applyNumberFormat="1" applyFont="1" applyFill="1" applyBorder="1"/>
    <xf numFmtId="0" fontId="16" fillId="3" borderId="6" xfId="0" applyFont="1" applyFill="1" applyBorder="1" applyAlignment="1">
      <alignment horizontal="left" vertical="center" wrapText="1" readingOrder="1"/>
    </xf>
    <xf numFmtId="164" fontId="3" fillId="8" borderId="8" xfId="1" applyNumberFormat="1" applyFont="1" applyFill="1" applyBorder="1"/>
    <xf numFmtId="165" fontId="6" fillId="6" borderId="19" xfId="2" applyNumberFormat="1" applyFont="1" applyFill="1" applyBorder="1"/>
    <xf numFmtId="164" fontId="17" fillId="3" borderId="8" xfId="1" applyNumberFormat="1" applyFont="1" applyFill="1" applyBorder="1"/>
    <xf numFmtId="164" fontId="17" fillId="5" borderId="8" xfId="1" applyNumberFormat="1" applyFont="1" applyFill="1" applyBorder="1"/>
    <xf numFmtId="165" fontId="6" fillId="6" borderId="23" xfId="2" applyNumberFormat="1" applyFont="1" applyFill="1" applyBorder="1"/>
    <xf numFmtId="0" fontId="13" fillId="3" borderId="11" xfId="0" applyFont="1" applyFill="1" applyBorder="1" applyAlignment="1">
      <alignment horizontal="left" vertical="center" wrapText="1" readingOrder="1"/>
    </xf>
    <xf numFmtId="164" fontId="8" fillId="9" borderId="12" xfId="1" applyNumberFormat="1" applyFont="1" applyFill="1" applyBorder="1"/>
    <xf numFmtId="164" fontId="8" fillId="9" borderId="13" xfId="1" applyNumberFormat="1" applyFont="1" applyFill="1" applyBorder="1"/>
    <xf numFmtId="165" fontId="9" fillId="6" borderId="13" xfId="0" applyNumberFormat="1" applyFont="1" applyFill="1" applyBorder="1"/>
    <xf numFmtId="165" fontId="9" fillId="6" borderId="19" xfId="2" applyNumberFormat="1" applyFont="1" applyFill="1" applyBorder="1"/>
    <xf numFmtId="165" fontId="9" fillId="6" borderId="23" xfId="2" applyNumberFormat="1" applyFont="1" applyFill="1" applyBorder="1"/>
    <xf numFmtId="164" fontId="8" fillId="5" borderId="8" xfId="1" applyNumberFormat="1" applyFont="1" applyFill="1" applyBorder="1"/>
    <xf numFmtId="0" fontId="8" fillId="3" borderId="9" xfId="0" applyFont="1" applyFill="1" applyBorder="1"/>
    <xf numFmtId="0" fontId="8" fillId="7" borderId="9" xfId="0" applyFont="1" applyFill="1" applyBorder="1"/>
    <xf numFmtId="164" fontId="5" fillId="3" borderId="9" xfId="0" applyNumberFormat="1" applyFont="1" applyFill="1" applyBorder="1"/>
    <xf numFmtId="164" fontId="5" fillId="7" borderId="9" xfId="0" applyNumberFormat="1" applyFont="1" applyFill="1" applyBorder="1"/>
    <xf numFmtId="0" fontId="18" fillId="3" borderId="6" xfId="0" applyFont="1" applyFill="1" applyBorder="1"/>
    <xf numFmtId="164" fontId="5" fillId="3" borderId="8" xfId="0" applyNumberFormat="1" applyFont="1" applyFill="1" applyBorder="1"/>
    <xf numFmtId="164" fontId="5" fillId="7" borderId="8" xfId="0" applyNumberFormat="1" applyFont="1" applyFill="1" applyBorder="1"/>
    <xf numFmtId="164" fontId="8" fillId="10" borderId="13" xfId="1" applyNumberFormat="1" applyFont="1" applyFill="1" applyBorder="1"/>
    <xf numFmtId="165" fontId="9" fillId="6" borderId="4" xfId="0" applyNumberFormat="1" applyFont="1" applyFill="1" applyBorder="1"/>
    <xf numFmtId="164" fontId="3" fillId="10" borderId="8" xfId="1" applyNumberFormat="1" applyFont="1" applyFill="1" applyBorder="1"/>
    <xf numFmtId="0" fontId="4" fillId="3" borderId="1" xfId="0" applyFont="1" applyFill="1" applyBorder="1"/>
    <xf numFmtId="164" fontId="8" fillId="9" borderId="28" xfId="1" applyNumberFormat="1" applyFont="1" applyFill="1" applyBorder="1"/>
    <xf numFmtId="164" fontId="8" fillId="9" borderId="25" xfId="1" applyNumberFormat="1" applyFont="1" applyFill="1" applyBorder="1"/>
    <xf numFmtId="164" fontId="8" fillId="3" borderId="25" xfId="1" applyNumberFormat="1" applyFont="1" applyFill="1" applyBorder="1"/>
    <xf numFmtId="164" fontId="8" fillId="5" borderId="25" xfId="1" applyNumberFormat="1" applyFont="1" applyFill="1" applyBorder="1"/>
    <xf numFmtId="165" fontId="9" fillId="6" borderId="25" xfId="0" applyNumberFormat="1" applyFont="1" applyFill="1" applyBorder="1"/>
    <xf numFmtId="164" fontId="8" fillId="3" borderId="26" xfId="0" applyNumberFormat="1" applyFont="1" applyFill="1" applyBorder="1"/>
    <xf numFmtId="164" fontId="8" fillId="7" borderId="26" xfId="0" applyNumberFormat="1" applyFont="1" applyFill="1" applyBorder="1"/>
    <xf numFmtId="165" fontId="9" fillId="6" borderId="5" xfId="0" applyNumberFormat="1" applyFont="1" applyFill="1" applyBorder="1"/>
    <xf numFmtId="165" fontId="11" fillId="7" borderId="9" xfId="2" applyNumberFormat="1" applyFont="1" applyFill="1" applyBorder="1"/>
    <xf numFmtId="164" fontId="14" fillId="3" borderId="28" xfId="1" applyNumberFormat="1" applyFont="1" applyFill="1" applyBorder="1" applyAlignment="1">
      <alignment vertical="center"/>
    </xf>
    <xf numFmtId="164" fontId="14" fillId="3" borderId="25" xfId="1" applyNumberFormat="1" applyFont="1" applyFill="1" applyBorder="1" applyAlignment="1">
      <alignment vertical="center"/>
    </xf>
    <xf numFmtId="164" fontId="19" fillId="0" borderId="25" xfId="1" applyNumberFormat="1" applyFont="1" applyFill="1" applyBorder="1"/>
    <xf numFmtId="164" fontId="20" fillId="8" borderId="25" xfId="1" applyNumberFormat="1" applyFont="1" applyFill="1" applyBorder="1"/>
    <xf numFmtId="164" fontId="15" fillId="3" borderId="0" xfId="1" applyNumberFormat="1" applyFont="1" applyFill="1"/>
    <xf numFmtId="164" fontId="21" fillId="3" borderId="26" xfId="1" applyNumberFormat="1" applyFont="1" applyFill="1" applyBorder="1"/>
    <xf numFmtId="164" fontId="21" fillId="7" borderId="26" xfId="1" applyNumberFormat="1" applyFont="1" applyFill="1" applyBorder="1"/>
    <xf numFmtId="164" fontId="14" fillId="3" borderId="17" xfId="1" applyNumberFormat="1" applyFont="1" applyFill="1" applyBorder="1" applyAlignment="1">
      <alignment vertical="center"/>
    </xf>
    <xf numFmtId="164" fontId="14" fillId="3" borderId="18" xfId="1" applyNumberFormat="1" applyFont="1" applyFill="1" applyBorder="1" applyAlignment="1">
      <alignment vertical="center"/>
    </xf>
    <xf numFmtId="165" fontId="7" fillId="3" borderId="18" xfId="2" applyNumberFormat="1" applyFont="1" applyFill="1" applyBorder="1" applyAlignment="1">
      <alignment vertical="center"/>
    </xf>
    <xf numFmtId="165" fontId="11" fillId="5" borderId="18" xfId="2" applyNumberFormat="1" applyFont="1" applyFill="1" applyBorder="1"/>
    <xf numFmtId="165" fontId="11" fillId="6" borderId="18" xfId="2" applyNumberFormat="1" applyFont="1" applyFill="1" applyBorder="1"/>
    <xf numFmtId="165" fontId="12" fillId="3" borderId="9" xfId="2" applyNumberFormat="1" applyFont="1" applyFill="1" applyBorder="1"/>
    <xf numFmtId="165" fontId="11" fillId="5" borderId="29" xfId="2" applyNumberFormat="1" applyFont="1" applyFill="1" applyBorder="1"/>
    <xf numFmtId="165" fontId="11" fillId="6" borderId="29" xfId="2" applyNumberFormat="1" applyFont="1" applyFill="1" applyBorder="1"/>
    <xf numFmtId="0" fontId="22" fillId="3" borderId="6" xfId="0" applyFont="1" applyFill="1" applyBorder="1" applyAlignment="1">
      <alignment horizontal="left" vertical="center" wrapText="1" indent="1" readingOrder="1"/>
    </xf>
    <xf numFmtId="164" fontId="23" fillId="9" borderId="7" xfId="1" applyNumberFormat="1" applyFont="1" applyFill="1" applyBorder="1"/>
    <xf numFmtId="164" fontId="23" fillId="9" borderId="8" xfId="1" applyNumberFormat="1" applyFont="1" applyFill="1" applyBorder="1"/>
    <xf numFmtId="164" fontId="23" fillId="3" borderId="8" xfId="1" applyNumberFormat="1" applyFont="1" applyFill="1" applyBorder="1"/>
    <xf numFmtId="164" fontId="23" fillId="5" borderId="8" xfId="1" applyNumberFormat="1" applyFont="1" applyFill="1" applyBorder="1"/>
    <xf numFmtId="0" fontId="11" fillId="6" borderId="8" xfId="0" applyFont="1" applyFill="1" applyBorder="1"/>
    <xf numFmtId="164" fontId="18" fillId="3" borderId="0" xfId="2" applyNumberFormat="1" applyFont="1" applyFill="1"/>
    <xf numFmtId="164" fontId="18" fillId="3" borderId="26" xfId="2" applyNumberFormat="1" applyFont="1" applyFill="1" applyBorder="1"/>
    <xf numFmtId="164" fontId="18" fillId="7" borderId="26" xfId="2" applyNumberFormat="1" applyFont="1" applyFill="1" applyBorder="1"/>
    <xf numFmtId="0" fontId="11" fillId="6" borderId="10" xfId="0" applyFont="1" applyFill="1" applyBorder="1"/>
    <xf numFmtId="0" fontId="16" fillId="3" borderId="6" xfId="0" applyFont="1" applyFill="1" applyBorder="1" applyAlignment="1">
      <alignment horizontal="left" vertical="center" wrapText="1" indent="1" readingOrder="1"/>
    </xf>
    <xf numFmtId="164" fontId="5" fillId="9" borderId="7" xfId="1" applyNumberFormat="1" applyFont="1" applyFill="1" applyBorder="1"/>
    <xf numFmtId="164" fontId="5" fillId="9" borderId="8" xfId="1" applyNumberFormat="1" applyFont="1" applyFill="1" applyBorder="1"/>
    <xf numFmtId="164" fontId="3" fillId="3" borderId="9" xfId="1" applyNumberFormat="1" applyFont="1" applyFill="1" applyBorder="1"/>
    <xf numFmtId="164" fontId="3" fillId="7" borderId="9" xfId="1" applyNumberFormat="1" applyFont="1" applyFill="1" applyBorder="1"/>
    <xf numFmtId="0" fontId="16" fillId="3" borderId="22" xfId="0" applyFont="1" applyFill="1" applyBorder="1" applyAlignment="1">
      <alignment horizontal="left" vertical="center" wrapText="1" indent="1" readingOrder="1"/>
    </xf>
    <xf numFmtId="164" fontId="5" fillId="9" borderId="30" xfId="1" applyNumberFormat="1" applyFont="1" applyFill="1" applyBorder="1"/>
    <xf numFmtId="164" fontId="5" fillId="9" borderId="31" xfId="1" applyNumberFormat="1" applyFont="1" applyFill="1" applyBorder="1"/>
    <xf numFmtId="164" fontId="5" fillId="3" borderId="31" xfId="1" applyNumberFormat="1" applyFont="1" applyFill="1" applyBorder="1"/>
    <xf numFmtId="164" fontId="23" fillId="5" borderId="32" xfId="1" applyNumberFormat="1" applyFont="1" applyFill="1" applyBorder="1"/>
    <xf numFmtId="165" fontId="6" fillId="6" borderId="31" xfId="0" applyNumberFormat="1" applyFont="1" applyFill="1" applyBorder="1"/>
    <xf numFmtId="165" fontId="6" fillId="6" borderId="31" xfId="2" applyNumberFormat="1" applyFont="1" applyFill="1" applyBorder="1"/>
    <xf numFmtId="164" fontId="5" fillId="3" borderId="31" xfId="0" applyNumberFormat="1" applyFont="1" applyFill="1" applyBorder="1"/>
    <xf numFmtId="164" fontId="5" fillId="7" borderId="31" xfId="0" applyNumberFormat="1" applyFont="1" applyFill="1" applyBorder="1"/>
    <xf numFmtId="165" fontId="6" fillId="6" borderId="29" xfId="2" applyNumberFormat="1" applyFont="1" applyFill="1" applyBorder="1"/>
    <xf numFmtId="0" fontId="3" fillId="3" borderId="0" xfId="0" applyFont="1" applyFill="1"/>
    <xf numFmtId="164" fontId="3" fillId="3" borderId="33" xfId="1" applyNumberFormat="1" applyFont="1" applyFill="1" applyBorder="1"/>
    <xf numFmtId="0" fontId="5" fillId="6" borderId="0" xfId="0" applyFont="1" applyFill="1"/>
    <xf numFmtId="0" fontId="2" fillId="2" borderId="2" xfId="0" applyFont="1" applyFill="1" applyBorder="1" applyAlignment="1">
      <alignment vertical="center"/>
    </xf>
    <xf numFmtId="164" fontId="2" fillId="11" borderId="2" xfId="1" applyNumberFormat="1" applyFont="1" applyFill="1" applyBorder="1" applyAlignment="1">
      <alignment horizontal="center" vertical="center" wrapText="1"/>
    </xf>
    <xf numFmtId="164" fontId="2" fillId="11" borderId="3" xfId="1" applyNumberFormat="1" applyFont="1" applyFill="1" applyBorder="1" applyAlignment="1">
      <alignment horizontal="center" vertical="center" wrapText="1"/>
    </xf>
    <xf numFmtId="0" fontId="3" fillId="3" borderId="33" xfId="0" applyFont="1" applyFill="1" applyBorder="1"/>
    <xf numFmtId="43" fontId="3" fillId="3" borderId="6" xfId="1" applyFont="1" applyFill="1" applyBorder="1"/>
    <xf numFmtId="43" fontId="3" fillId="3" borderId="10" xfId="1" applyFont="1" applyFill="1" applyBorder="1"/>
    <xf numFmtId="43" fontId="3" fillId="3" borderId="27" xfId="1" applyFont="1" applyFill="1" applyBorder="1"/>
    <xf numFmtId="43" fontId="3" fillId="7" borderId="9" xfId="1" applyFont="1" applyFill="1" applyBorder="1"/>
    <xf numFmtId="165" fontId="6" fillId="6" borderId="0" xfId="0" applyNumberFormat="1" applyFont="1" applyFill="1"/>
    <xf numFmtId="165" fontId="6" fillId="6" borderId="27" xfId="2" applyNumberFormat="1" applyFont="1" applyFill="1" applyBorder="1"/>
    <xf numFmtId="166" fontId="24" fillId="3" borderId="9" xfId="1" applyNumberFormat="1" applyFont="1" applyFill="1" applyBorder="1"/>
    <xf numFmtId="166" fontId="17" fillId="3" borderId="9" xfId="1" applyNumberFormat="1" applyFont="1" applyFill="1" applyBorder="1"/>
    <xf numFmtId="166" fontId="17" fillId="0" borderId="9" xfId="1" applyNumberFormat="1" applyFont="1" applyFill="1" applyBorder="1"/>
    <xf numFmtId="43" fontId="5" fillId="9" borderId="6" xfId="1" applyFont="1" applyFill="1" applyBorder="1"/>
    <xf numFmtId="43" fontId="5" fillId="9" borderId="10" xfId="1" applyFont="1" applyFill="1" applyBorder="1"/>
    <xf numFmtId="43" fontId="5" fillId="3" borderId="27" xfId="1" applyFont="1" applyFill="1" applyBorder="1"/>
    <xf numFmtId="43" fontId="5" fillId="5" borderId="9" xfId="1" applyFont="1" applyFill="1" applyBorder="1"/>
    <xf numFmtId="166" fontId="3" fillId="3" borderId="9" xfId="1" applyNumberFormat="1" applyFont="1" applyFill="1" applyBorder="1"/>
    <xf numFmtId="165" fontId="5" fillId="9" borderId="6" xfId="2" applyNumberFormat="1" applyFont="1" applyFill="1" applyBorder="1"/>
    <xf numFmtId="165" fontId="5" fillId="9" borderId="10" xfId="2" applyNumberFormat="1" applyFont="1" applyFill="1" applyBorder="1"/>
    <xf numFmtId="165" fontId="5" fillId="3" borderId="27" xfId="2" applyNumberFormat="1" applyFont="1" applyFill="1" applyBorder="1"/>
    <xf numFmtId="165" fontId="5" fillId="5" borderId="9" xfId="2" applyNumberFormat="1" applyFont="1" applyFill="1" applyBorder="1"/>
    <xf numFmtId="165" fontId="3" fillId="3" borderId="9" xfId="2" applyNumberFormat="1" applyFont="1" applyFill="1" applyBorder="1"/>
    <xf numFmtId="0" fontId="3" fillId="3" borderId="34" xfId="0" applyFont="1" applyFill="1" applyBorder="1"/>
    <xf numFmtId="0" fontId="5" fillId="9" borderId="22" xfId="1" applyNumberFormat="1" applyFont="1" applyFill="1" applyBorder="1"/>
    <xf numFmtId="0" fontId="5" fillId="9" borderId="29" xfId="1" applyNumberFormat="1" applyFont="1" applyFill="1" applyBorder="1"/>
    <xf numFmtId="0" fontId="5" fillId="3" borderId="35" xfId="1" applyNumberFormat="1" applyFont="1" applyFill="1" applyBorder="1"/>
    <xf numFmtId="0" fontId="5" fillId="5" borderId="36" xfId="1" applyNumberFormat="1" applyFont="1" applyFill="1" applyBorder="1"/>
    <xf numFmtId="165" fontId="6" fillId="6" borderId="37" xfId="0" applyNumberFormat="1" applyFont="1" applyFill="1" applyBorder="1"/>
    <xf numFmtId="165" fontId="6" fillId="6" borderId="38" xfId="2" applyNumberFormat="1" applyFont="1" applyFill="1" applyBorder="1"/>
    <xf numFmtId="166" fontId="3" fillId="3" borderId="36" xfId="1" applyNumberFormat="1" applyFont="1" applyFill="1" applyBorder="1"/>
    <xf numFmtId="0" fontId="5" fillId="6" borderId="29" xfId="0" applyFont="1" applyFill="1" applyBorder="1"/>
    <xf numFmtId="0" fontId="25" fillId="3" borderId="0" xfId="0" applyFont="1" applyFill="1" applyAlignment="1">
      <alignment horizontal="left" vertical="center" readingOrder="1"/>
    </xf>
    <xf numFmtId="164" fontId="26" fillId="3" borderId="33" xfId="1" applyNumberFormat="1" applyFont="1" applyFill="1" applyBorder="1"/>
    <xf numFmtId="0" fontId="25" fillId="3" borderId="0" xfId="0" applyFont="1" applyFill="1" applyAlignment="1">
      <alignment horizontal="left" vertical="center" indent="1" readingOrder="1"/>
    </xf>
    <xf numFmtId="43" fontId="3" fillId="3" borderId="0" xfId="0" applyNumberFormat="1" applyFont="1" applyFill="1"/>
    <xf numFmtId="167" fontId="3" fillId="3" borderId="0" xfId="0" applyNumberFormat="1" applyFont="1" applyFill="1"/>
    <xf numFmtId="0" fontId="3" fillId="3" borderId="39" xfId="0" applyFont="1" applyFill="1" applyBorder="1"/>
    <xf numFmtId="0" fontId="3" fillId="12" borderId="40" xfId="0" applyFont="1" applyFill="1" applyBorder="1"/>
    <xf numFmtId="0" fontId="3" fillId="12" borderId="40" xfId="0" applyFont="1" applyFill="1" applyBorder="1" applyAlignment="1">
      <alignment horizontal="center" vertical="center"/>
    </xf>
    <xf numFmtId="0" fontId="3" fillId="12" borderId="40" xfId="0" applyFont="1" applyFill="1" applyBorder="1" applyAlignment="1">
      <alignment horizontal="center" vertical="center"/>
    </xf>
    <xf numFmtId="0" fontId="0" fillId="2" borderId="40" xfId="0" applyFill="1" applyBorder="1"/>
    <xf numFmtId="164" fontId="2" fillId="13" borderId="40" xfId="1" applyNumberFormat="1" applyFont="1" applyFill="1" applyBorder="1" applyAlignment="1">
      <alignment horizontal="center" vertical="center" wrapText="1"/>
    </xf>
    <xf numFmtId="164" fontId="2" fillId="13" borderId="40" xfId="1" applyNumberFormat="1" applyFont="1" applyFill="1" applyBorder="1" applyAlignment="1">
      <alignment horizontal="center" vertical="center" wrapText="1"/>
    </xf>
    <xf numFmtId="165" fontId="2" fillId="11" borderId="40" xfId="2" applyNumberFormat="1" applyFont="1" applyFill="1" applyBorder="1" applyAlignment="1">
      <alignment horizontal="center" vertical="center" wrapText="1"/>
    </xf>
    <xf numFmtId="165" fontId="2" fillId="11" borderId="41" xfId="2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/>
    </xf>
    <xf numFmtId="0" fontId="2" fillId="14" borderId="33" xfId="0" applyFont="1" applyFill="1" applyBorder="1" applyAlignment="1">
      <alignment horizontal="center" vertical="center"/>
    </xf>
    <xf numFmtId="164" fontId="2" fillId="14" borderId="0" xfId="1" applyNumberFormat="1" applyFont="1" applyFill="1" applyBorder="1" applyAlignment="1">
      <alignment horizontal="center" vertical="center" wrapText="1"/>
    </xf>
    <xf numFmtId="164" fontId="2" fillId="14" borderId="10" xfId="1" applyNumberFormat="1" applyFont="1" applyFill="1" applyBorder="1" applyAlignment="1">
      <alignment horizontal="center" vertical="center" wrapText="1"/>
    </xf>
    <xf numFmtId="164" fontId="2" fillId="2" borderId="3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right" vertical="center"/>
    </xf>
    <xf numFmtId="0" fontId="3" fillId="3" borderId="42" xfId="0" applyFont="1" applyFill="1" applyBorder="1" applyAlignment="1">
      <alignment horizontal="left" indent="1"/>
    </xf>
    <xf numFmtId="164" fontId="3" fillId="3" borderId="0" xfId="1" applyNumberFormat="1" applyFont="1" applyFill="1" applyBorder="1"/>
    <xf numFmtId="164" fontId="3" fillId="3" borderId="10" xfId="1" applyNumberFormat="1" applyFont="1" applyFill="1" applyBorder="1"/>
    <xf numFmtId="164" fontId="3" fillId="4" borderId="0" xfId="1" applyNumberFormat="1" applyFont="1" applyFill="1" applyBorder="1"/>
    <xf numFmtId="164" fontId="5" fillId="4" borderId="0" xfId="1" applyNumberFormat="1" applyFont="1" applyFill="1" applyBorder="1"/>
    <xf numFmtId="164" fontId="5" fillId="3" borderId="43" xfId="1" applyNumberFormat="1" applyFont="1" applyFill="1" applyBorder="1"/>
    <xf numFmtId="164" fontId="5" fillId="5" borderId="43" xfId="1" applyNumberFormat="1" applyFont="1" applyFill="1" applyBorder="1"/>
    <xf numFmtId="164" fontId="0" fillId="2" borderId="0" xfId="0" applyNumberFormat="1" applyFill="1"/>
    <xf numFmtId="164" fontId="5" fillId="4" borderId="10" xfId="1" applyNumberFormat="1" applyFont="1" applyFill="1" applyBorder="1"/>
    <xf numFmtId="164" fontId="5" fillId="3" borderId="0" xfId="1" applyNumberFormat="1" applyFont="1" applyFill="1" applyBorder="1"/>
    <xf numFmtId="0" fontId="0" fillId="2" borderId="0" xfId="0" applyFill="1"/>
    <xf numFmtId="164" fontId="5" fillId="7" borderId="7" xfId="1" applyNumberFormat="1" applyFont="1" applyFill="1" applyBorder="1"/>
    <xf numFmtId="165" fontId="27" fillId="3" borderId="43" xfId="2" applyNumberFormat="1" applyFont="1" applyFill="1" applyBorder="1"/>
    <xf numFmtId="165" fontId="27" fillId="3" borderId="44" xfId="2" applyNumberFormat="1" applyFont="1" applyFill="1" applyBorder="1"/>
    <xf numFmtId="164" fontId="0" fillId="4" borderId="0" xfId="0" applyNumberFormat="1" applyFill="1"/>
    <xf numFmtId="164" fontId="5" fillId="9" borderId="0" xfId="1" applyNumberFormat="1" applyFont="1" applyFill="1" applyBorder="1"/>
    <xf numFmtId="164" fontId="5" fillId="15" borderId="43" xfId="1" applyNumberFormat="1" applyFont="1" applyFill="1" applyBorder="1"/>
    <xf numFmtId="164" fontId="5" fillId="7" borderId="17" xfId="1" applyNumberFormat="1" applyFont="1" applyFill="1" applyBorder="1"/>
    <xf numFmtId="0" fontId="4" fillId="3" borderId="45" xfId="0" applyFont="1" applyFill="1" applyBorder="1"/>
    <xf numFmtId="164" fontId="4" fillId="3" borderId="46" xfId="0" applyNumberFormat="1" applyFont="1" applyFill="1" applyBorder="1"/>
    <xf numFmtId="164" fontId="4" fillId="3" borderId="47" xfId="0" applyNumberFormat="1" applyFont="1" applyFill="1" applyBorder="1"/>
    <xf numFmtId="164" fontId="4" fillId="3" borderId="4" xfId="0" applyNumberFormat="1" applyFont="1" applyFill="1" applyBorder="1"/>
    <xf numFmtId="164" fontId="4" fillId="4" borderId="47" xfId="0" applyNumberFormat="1" applyFont="1" applyFill="1" applyBorder="1"/>
    <xf numFmtId="164" fontId="4" fillId="3" borderId="48" xfId="0" applyNumberFormat="1" applyFont="1" applyFill="1" applyBorder="1"/>
    <xf numFmtId="164" fontId="4" fillId="5" borderId="48" xfId="0" applyNumberFormat="1" applyFont="1" applyFill="1" applyBorder="1"/>
    <xf numFmtId="0" fontId="4" fillId="2" borderId="0" xfId="0" applyFont="1" applyFill="1"/>
    <xf numFmtId="164" fontId="4" fillId="5" borderId="16" xfId="0" applyNumberFormat="1" applyFont="1" applyFill="1" applyBorder="1"/>
    <xf numFmtId="164" fontId="4" fillId="7" borderId="48" xfId="0" applyNumberFormat="1" applyFont="1" applyFill="1" applyBorder="1"/>
    <xf numFmtId="165" fontId="28" fillId="3" borderId="48" xfId="2" applyNumberFormat="1" applyFont="1" applyFill="1" applyBorder="1"/>
    <xf numFmtId="165" fontId="28" fillId="3" borderId="49" xfId="2" applyNumberFormat="1" applyFont="1" applyFill="1" applyBorder="1"/>
    <xf numFmtId="0" fontId="4" fillId="3" borderId="42" xfId="0" applyFont="1" applyFill="1" applyBorder="1"/>
    <xf numFmtId="164" fontId="3" fillId="3" borderId="33" xfId="0" applyNumberFormat="1" applyFont="1" applyFill="1" applyBorder="1"/>
    <xf numFmtId="164" fontId="3" fillId="3" borderId="0" xfId="0" applyNumberFormat="1" applyFont="1" applyFill="1"/>
    <xf numFmtId="164" fontId="3" fillId="3" borderId="10" xfId="0" applyNumberFormat="1" applyFont="1" applyFill="1" applyBorder="1"/>
    <xf numFmtId="164" fontId="3" fillId="4" borderId="0" xfId="0" applyNumberFormat="1" applyFont="1" applyFill="1"/>
    <xf numFmtId="164" fontId="3" fillId="3" borderId="43" xfId="0" applyNumberFormat="1" applyFont="1" applyFill="1" applyBorder="1"/>
    <xf numFmtId="164" fontId="3" fillId="5" borderId="43" xfId="0" applyNumberFormat="1" applyFont="1" applyFill="1" applyBorder="1"/>
    <xf numFmtId="0" fontId="0" fillId="4" borderId="0" xfId="0" applyFill="1"/>
    <xf numFmtId="164" fontId="3" fillId="4" borderId="10" xfId="0" applyNumberFormat="1" applyFont="1" applyFill="1" applyBorder="1"/>
    <xf numFmtId="164" fontId="3" fillId="7" borderId="43" xfId="0" applyNumberFormat="1" applyFont="1" applyFill="1" applyBorder="1"/>
    <xf numFmtId="0" fontId="3" fillId="3" borderId="43" xfId="0" applyFont="1" applyFill="1" applyBorder="1"/>
    <xf numFmtId="0" fontId="3" fillId="7" borderId="43" xfId="0" applyFont="1" applyFill="1" applyBorder="1"/>
    <xf numFmtId="164" fontId="27" fillId="3" borderId="43" xfId="1" applyNumberFormat="1" applyFont="1" applyFill="1" applyBorder="1"/>
    <xf numFmtId="164" fontId="5" fillId="4" borderId="0" xfId="0" applyNumberFormat="1" applyFont="1" applyFill="1"/>
    <xf numFmtId="164" fontId="5" fillId="3" borderId="43" xfId="0" applyNumberFormat="1" applyFont="1" applyFill="1" applyBorder="1"/>
    <xf numFmtId="164" fontId="5" fillId="5" borderId="43" xfId="0" applyNumberFormat="1" applyFont="1" applyFill="1" applyBorder="1"/>
    <xf numFmtId="164" fontId="5" fillId="7" borderId="43" xfId="0" applyNumberFormat="1" applyFont="1" applyFill="1" applyBorder="1"/>
    <xf numFmtId="164" fontId="3" fillId="3" borderId="37" xfId="1" applyNumberFormat="1" applyFont="1" applyFill="1" applyBorder="1"/>
    <xf numFmtId="164" fontId="3" fillId="4" borderId="37" xfId="1" applyNumberFormat="1" applyFont="1" applyFill="1" applyBorder="1"/>
    <xf numFmtId="164" fontId="4" fillId="3" borderId="46" xfId="1" applyNumberFormat="1" applyFont="1" applyFill="1" applyBorder="1"/>
    <xf numFmtId="164" fontId="4" fillId="3" borderId="47" xfId="1" applyNumberFormat="1" applyFont="1" applyFill="1" applyBorder="1"/>
    <xf numFmtId="164" fontId="4" fillId="3" borderId="4" xfId="1" applyNumberFormat="1" applyFont="1" applyFill="1" applyBorder="1"/>
    <xf numFmtId="164" fontId="4" fillId="4" borderId="47" xfId="1" applyNumberFormat="1" applyFont="1" applyFill="1" applyBorder="1"/>
    <xf numFmtId="164" fontId="8" fillId="4" borderId="47" xfId="0" applyNumberFormat="1" applyFont="1" applyFill="1" applyBorder="1"/>
    <xf numFmtId="164" fontId="8" fillId="3" borderId="48" xfId="0" applyNumberFormat="1" applyFont="1" applyFill="1" applyBorder="1"/>
    <xf numFmtId="164" fontId="8" fillId="7" borderId="16" xfId="0" applyNumberFormat="1" applyFont="1" applyFill="1" applyBorder="1"/>
    <xf numFmtId="164" fontId="8" fillId="5" borderId="16" xfId="0" applyNumberFormat="1" applyFont="1" applyFill="1" applyBorder="1"/>
    <xf numFmtId="164" fontId="8" fillId="7" borderId="48" xfId="0" applyNumberFormat="1" applyFont="1" applyFill="1" applyBorder="1"/>
    <xf numFmtId="164" fontId="4" fillId="3" borderId="33" xfId="1" applyNumberFormat="1" applyFont="1" applyFill="1" applyBorder="1"/>
    <xf numFmtId="164" fontId="4" fillId="3" borderId="0" xfId="1" applyNumberFormat="1" applyFont="1" applyFill="1" applyBorder="1"/>
    <xf numFmtId="164" fontId="4" fillId="3" borderId="10" xfId="1" applyNumberFormat="1" applyFont="1" applyFill="1" applyBorder="1"/>
    <xf numFmtId="164" fontId="5" fillId="3" borderId="0" xfId="0" applyNumberFormat="1" applyFont="1" applyFill="1"/>
    <xf numFmtId="164" fontId="5" fillId="7" borderId="16" xfId="0" applyNumberFormat="1" applyFont="1" applyFill="1" applyBorder="1"/>
    <xf numFmtId="164" fontId="5" fillId="5" borderId="19" xfId="0" applyNumberFormat="1" applyFont="1" applyFill="1" applyBorder="1"/>
    <xf numFmtId="164" fontId="8" fillId="5" borderId="19" xfId="0" applyNumberFormat="1" applyFont="1" applyFill="1" applyBorder="1"/>
    <xf numFmtId="0" fontId="4" fillId="3" borderId="50" xfId="0" applyFont="1" applyFill="1" applyBorder="1"/>
    <xf numFmtId="0" fontId="3" fillId="3" borderId="10" xfId="0" applyFont="1" applyFill="1" applyBorder="1"/>
    <xf numFmtId="164" fontId="17" fillId="3" borderId="43" xfId="0" applyNumberFormat="1" applyFont="1" applyFill="1" applyBorder="1"/>
    <xf numFmtId="164" fontId="17" fillId="7" borderId="43" xfId="0" applyNumberFormat="1" applyFont="1" applyFill="1" applyBorder="1"/>
    <xf numFmtId="0" fontId="3" fillId="4" borderId="10" xfId="0" applyFont="1" applyFill="1" applyBorder="1"/>
    <xf numFmtId="165" fontId="27" fillId="7" borderId="43" xfId="2" applyNumberFormat="1" applyFont="1" applyFill="1" applyBorder="1"/>
    <xf numFmtId="0" fontId="29" fillId="3" borderId="50" xfId="0" applyFont="1" applyFill="1" applyBorder="1"/>
    <xf numFmtId="43" fontId="3" fillId="3" borderId="33" xfId="1" applyFont="1" applyFill="1" applyBorder="1"/>
    <xf numFmtId="43" fontId="3" fillId="3" borderId="0" xfId="1" applyFont="1" applyFill="1" applyBorder="1"/>
    <xf numFmtId="43" fontId="3" fillId="4" borderId="0" xfId="1" applyFont="1" applyFill="1" applyBorder="1"/>
    <xf numFmtId="43" fontId="17" fillId="3" borderId="43" xfId="1" applyFont="1" applyFill="1" applyBorder="1"/>
    <xf numFmtId="43" fontId="17" fillId="7" borderId="43" xfId="1" applyFont="1" applyFill="1" applyBorder="1"/>
    <xf numFmtId="165" fontId="3" fillId="3" borderId="33" xfId="2" applyNumberFormat="1" applyFont="1" applyFill="1" applyBorder="1"/>
    <xf numFmtId="165" fontId="3" fillId="3" borderId="0" xfId="2" applyNumberFormat="1" applyFont="1" applyFill="1" applyBorder="1"/>
    <xf numFmtId="165" fontId="3" fillId="3" borderId="10" xfId="2" applyNumberFormat="1" applyFont="1" applyFill="1" applyBorder="1"/>
    <xf numFmtId="165" fontId="3" fillId="4" borderId="0" xfId="2" applyNumberFormat="1" applyFont="1" applyFill="1" applyBorder="1"/>
    <xf numFmtId="165" fontId="17" fillId="3" borderId="43" xfId="2" applyNumberFormat="1" applyFont="1" applyFill="1" applyBorder="1"/>
    <xf numFmtId="165" fontId="17" fillId="7" borderId="43" xfId="2" applyNumberFormat="1" applyFont="1" applyFill="1" applyBorder="1"/>
    <xf numFmtId="0" fontId="29" fillId="3" borderId="42" xfId="0" applyFont="1" applyFill="1" applyBorder="1"/>
    <xf numFmtId="0" fontId="3" fillId="3" borderId="42" xfId="0" applyFont="1" applyFill="1" applyBorder="1"/>
    <xf numFmtId="0" fontId="3" fillId="4" borderId="0" xfId="0" applyFont="1" applyFill="1"/>
    <xf numFmtId="0" fontId="3" fillId="3" borderId="51" xfId="0" applyFont="1" applyFill="1" applyBorder="1"/>
    <xf numFmtId="165" fontId="3" fillId="3" borderId="52" xfId="2" applyNumberFormat="1" applyFont="1" applyFill="1" applyBorder="1"/>
    <xf numFmtId="165" fontId="3" fillId="3" borderId="53" xfId="2" applyNumberFormat="1" applyFont="1" applyFill="1" applyBorder="1"/>
    <xf numFmtId="165" fontId="3" fillId="3" borderId="54" xfId="2" applyNumberFormat="1" applyFont="1" applyFill="1" applyBorder="1"/>
    <xf numFmtId="165" fontId="3" fillId="4" borderId="53" xfId="2" applyNumberFormat="1" applyFont="1" applyFill="1" applyBorder="1"/>
    <xf numFmtId="165" fontId="17" fillId="3" borderId="55" xfId="2" applyNumberFormat="1" applyFont="1" applyFill="1" applyBorder="1"/>
    <xf numFmtId="165" fontId="17" fillId="7" borderId="55" xfId="2" applyNumberFormat="1" applyFont="1" applyFill="1" applyBorder="1"/>
    <xf numFmtId="0" fontId="0" fillId="2" borderId="53" xfId="0" applyFill="1" applyBorder="1"/>
    <xf numFmtId="0" fontId="3" fillId="4" borderId="53" xfId="0" applyFont="1" applyFill="1" applyBorder="1"/>
    <xf numFmtId="0" fontId="3" fillId="3" borderId="53" xfId="0" applyFont="1" applyFill="1" applyBorder="1"/>
    <xf numFmtId="0" fontId="3" fillId="4" borderId="54" xfId="0" applyFont="1" applyFill="1" applyBorder="1"/>
    <xf numFmtId="0" fontId="3" fillId="7" borderId="55" xfId="0" applyFont="1" applyFill="1" applyBorder="1"/>
    <xf numFmtId="165" fontId="27" fillId="3" borderId="55" xfId="2" applyNumberFormat="1" applyFont="1" applyFill="1" applyBorder="1"/>
    <xf numFmtId="165" fontId="27" fillId="3" borderId="56" xfId="2" applyNumberFormat="1" applyFont="1" applyFill="1" applyBorder="1"/>
    <xf numFmtId="168" fontId="30" fillId="2" borderId="1" xfId="0" quotePrefix="1" applyNumberFormat="1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168" fontId="30" fillId="2" borderId="6" xfId="0" quotePrefix="1" applyNumberFormat="1" applyFont="1" applyFill="1" applyBorder="1" applyAlignment="1">
      <alignment horizontal="left" vertical="center" wrapText="1"/>
    </xf>
    <xf numFmtId="168" fontId="2" fillId="2" borderId="60" xfId="0" applyNumberFormat="1" applyFont="1" applyFill="1" applyBorder="1" applyAlignment="1">
      <alignment horizontal="center" vertical="center" wrapText="1"/>
    </xf>
    <xf numFmtId="168" fontId="2" fillId="2" borderId="37" xfId="0" applyNumberFormat="1" applyFont="1" applyFill="1" applyBorder="1" applyAlignment="1">
      <alignment horizontal="center" vertical="center" wrapText="1"/>
    </xf>
    <xf numFmtId="168" fontId="2" fillId="2" borderId="38" xfId="0" applyNumberFormat="1" applyFont="1" applyFill="1" applyBorder="1" applyAlignment="1">
      <alignment horizontal="center" vertical="center" wrapText="1"/>
    </xf>
    <xf numFmtId="168" fontId="2" fillId="14" borderId="60" xfId="0" applyNumberFormat="1" applyFont="1" applyFill="1" applyBorder="1" applyAlignment="1">
      <alignment horizontal="center" vertical="center" wrapText="1"/>
    </xf>
    <xf numFmtId="168" fontId="2" fillId="14" borderId="37" xfId="0" applyNumberFormat="1" applyFont="1" applyFill="1" applyBorder="1" applyAlignment="1">
      <alignment horizontal="center" vertical="center" wrapText="1"/>
    </xf>
    <xf numFmtId="168" fontId="2" fillId="14" borderId="38" xfId="0" applyNumberFormat="1" applyFont="1" applyFill="1" applyBorder="1" applyAlignment="1">
      <alignment horizontal="center" vertical="center" wrapText="1"/>
    </xf>
    <xf numFmtId="0" fontId="31" fillId="3" borderId="6" xfId="0" applyFont="1" applyFill="1" applyBorder="1"/>
    <xf numFmtId="38" fontId="17" fillId="3" borderId="33" xfId="3" applyFont="1" applyFill="1" applyBorder="1" applyAlignment="1">
      <alignment horizontal="right"/>
    </xf>
    <xf numFmtId="38" fontId="17" fillId="3" borderId="6" xfId="3" applyFont="1" applyFill="1" applyBorder="1" applyAlignment="1">
      <alignment horizontal="right"/>
    </xf>
    <xf numFmtId="38" fontId="17" fillId="4" borderId="10" xfId="3" applyFont="1" applyFill="1" applyBorder="1" applyAlignment="1">
      <alignment horizontal="right"/>
    </xf>
    <xf numFmtId="38" fontId="17" fillId="3" borderId="27" xfId="3" applyFont="1" applyFill="1" applyBorder="1" applyAlignment="1">
      <alignment horizontal="right"/>
    </xf>
    <xf numFmtId="38" fontId="17" fillId="3" borderId="21" xfId="3" applyFont="1" applyFill="1" applyBorder="1" applyAlignment="1">
      <alignment horizontal="right"/>
    </xf>
    <xf numFmtId="0" fontId="17" fillId="3" borderId="6" xfId="0" applyFont="1" applyFill="1" applyBorder="1"/>
    <xf numFmtId="164" fontId="17" fillId="3" borderId="33" xfId="1" applyNumberFormat="1" applyFont="1" applyFill="1" applyBorder="1" applyAlignment="1">
      <alignment horizontal="right" vertical="center" indent="1"/>
    </xf>
    <xf numFmtId="164" fontId="17" fillId="3" borderId="6" xfId="1" applyNumberFormat="1" applyFont="1" applyFill="1" applyBorder="1" applyAlignment="1">
      <alignment horizontal="right" vertical="center" indent="1"/>
    </xf>
    <xf numFmtId="164" fontId="17" fillId="4" borderId="10" xfId="1" applyNumberFormat="1" applyFont="1" applyFill="1" applyBorder="1" applyAlignment="1">
      <alignment horizontal="right" vertical="center" indent="1"/>
    </xf>
    <xf numFmtId="164" fontId="17" fillId="3" borderId="10" xfId="1" applyNumberFormat="1" applyFont="1" applyFill="1" applyBorder="1" applyAlignment="1">
      <alignment horizontal="right" vertical="center" indent="1"/>
    </xf>
    <xf numFmtId="38" fontId="17" fillId="3" borderId="6" xfId="3" applyFont="1" applyFill="1" applyBorder="1"/>
    <xf numFmtId="0" fontId="33" fillId="6" borderId="6" xfId="0" applyFont="1" applyFill="1" applyBorder="1"/>
    <xf numFmtId="164" fontId="17" fillId="3" borderId="46" xfId="3" applyNumberFormat="1" applyFont="1" applyFill="1" applyBorder="1" applyAlignment="1">
      <alignment horizontal="right" indent="1"/>
    </xf>
    <xf numFmtId="164" fontId="17" fillId="3" borderId="11" xfId="3" applyNumberFormat="1" applyFont="1" applyFill="1" applyBorder="1" applyAlignment="1">
      <alignment horizontal="right" indent="1"/>
    </xf>
    <xf numFmtId="164" fontId="17" fillId="4" borderId="4" xfId="3" applyNumberFormat="1" applyFont="1" applyFill="1" applyBorder="1" applyAlignment="1">
      <alignment horizontal="right" indent="1"/>
    </xf>
    <xf numFmtId="164" fontId="17" fillId="3" borderId="4" xfId="3" applyNumberFormat="1" applyFont="1" applyFill="1" applyBorder="1" applyAlignment="1">
      <alignment horizontal="right" indent="1"/>
    </xf>
    <xf numFmtId="164" fontId="17" fillId="3" borderId="33" xfId="3" applyNumberFormat="1" applyFont="1" applyFill="1" applyBorder="1" applyAlignment="1">
      <alignment horizontal="right" indent="1"/>
    </xf>
    <xf numFmtId="164" fontId="17" fillId="3" borderId="6" xfId="3" applyNumberFormat="1" applyFont="1" applyFill="1" applyBorder="1" applyAlignment="1">
      <alignment horizontal="right" indent="1"/>
    </xf>
    <xf numFmtId="164" fontId="17" fillId="4" borderId="10" xfId="3" applyNumberFormat="1" applyFont="1" applyFill="1" applyBorder="1" applyAlignment="1">
      <alignment horizontal="right" indent="1"/>
    </xf>
    <xf numFmtId="164" fontId="17" fillId="3" borderId="10" xfId="3" applyNumberFormat="1" applyFont="1" applyFill="1" applyBorder="1" applyAlignment="1">
      <alignment horizontal="right" indent="1"/>
    </xf>
    <xf numFmtId="164" fontId="3" fillId="4" borderId="4" xfId="0" applyNumberFormat="1" applyFont="1" applyFill="1" applyBorder="1"/>
    <xf numFmtId="164" fontId="3" fillId="3" borderId="4" xfId="0" applyNumberFormat="1" applyFont="1" applyFill="1" applyBorder="1"/>
    <xf numFmtId="164" fontId="17" fillId="3" borderId="61" xfId="3" applyNumberFormat="1" applyFont="1" applyFill="1" applyBorder="1" applyAlignment="1">
      <alignment horizontal="right" indent="1"/>
    </xf>
    <xf numFmtId="164" fontId="17" fillId="3" borderId="62" xfId="3" applyNumberFormat="1" applyFont="1" applyFill="1" applyBorder="1" applyAlignment="1">
      <alignment horizontal="right" indent="1"/>
    </xf>
    <xf numFmtId="164" fontId="17" fillId="4" borderId="63" xfId="1" applyNumberFormat="1" applyFont="1" applyFill="1" applyBorder="1" applyAlignment="1">
      <alignment horizontal="right" vertical="center" indent="1"/>
    </xf>
    <xf numFmtId="164" fontId="17" fillId="3" borderId="63" xfId="1" applyNumberFormat="1" applyFont="1" applyFill="1" applyBorder="1" applyAlignment="1">
      <alignment horizontal="right" vertical="center" indent="1"/>
    </xf>
    <xf numFmtId="164" fontId="3" fillId="3" borderId="33" xfId="0" applyNumberFormat="1" applyFont="1" applyFill="1" applyBorder="1" applyAlignment="1">
      <alignment horizontal="right" indent="1"/>
    </xf>
    <xf numFmtId="164" fontId="3" fillId="3" borderId="6" xfId="0" applyNumberFormat="1" applyFont="1" applyFill="1" applyBorder="1" applyAlignment="1">
      <alignment horizontal="right" indent="1"/>
    </xf>
    <xf numFmtId="164" fontId="3" fillId="4" borderId="10" xfId="0" applyNumberFormat="1" applyFont="1" applyFill="1" applyBorder="1" applyAlignment="1">
      <alignment horizontal="right" indent="1"/>
    </xf>
    <xf numFmtId="164" fontId="3" fillId="3" borderId="10" xfId="0" applyNumberFormat="1" applyFont="1" applyFill="1" applyBorder="1" applyAlignment="1">
      <alignment horizontal="right" indent="1"/>
    </xf>
    <xf numFmtId="164" fontId="17" fillId="3" borderId="46" xfId="1" applyNumberFormat="1" applyFont="1" applyFill="1" applyBorder="1" applyAlignment="1">
      <alignment horizontal="right" vertical="center" indent="1"/>
    </xf>
    <xf numFmtId="164" fontId="17" fillId="3" borderId="11" xfId="1" applyNumberFormat="1" applyFont="1" applyFill="1" applyBorder="1" applyAlignment="1">
      <alignment horizontal="right" vertical="center" indent="1"/>
    </xf>
    <xf numFmtId="164" fontId="17" fillId="4" borderId="4" xfId="4" applyNumberFormat="1" applyFont="1" applyFill="1" applyBorder="1" applyAlignment="1">
      <alignment horizontal="right" vertical="center" indent="1"/>
    </xf>
    <xf numFmtId="164" fontId="17" fillId="3" borderId="4" xfId="4" applyNumberFormat="1" applyFont="1" applyFill="1" applyBorder="1" applyAlignment="1">
      <alignment horizontal="right" vertical="center" indent="1"/>
    </xf>
    <xf numFmtId="164" fontId="17" fillId="4" borderId="4" xfId="1" applyNumberFormat="1" applyFont="1" applyFill="1" applyBorder="1" applyAlignment="1">
      <alignment horizontal="right" vertical="center" indent="1"/>
    </xf>
    <xf numFmtId="164" fontId="17" fillId="3" borderId="4" xfId="1" applyNumberFormat="1" applyFont="1" applyFill="1" applyBorder="1" applyAlignment="1">
      <alignment horizontal="right" vertical="center" indent="1"/>
    </xf>
    <xf numFmtId="164" fontId="17" fillId="3" borderId="34" xfId="1" applyNumberFormat="1" applyFont="1" applyFill="1" applyBorder="1" applyAlignment="1">
      <alignment horizontal="right" vertical="center" indent="1"/>
    </xf>
    <xf numFmtId="164" fontId="17" fillId="3" borderId="22" xfId="1" applyNumberFormat="1" applyFont="1" applyFill="1" applyBorder="1" applyAlignment="1">
      <alignment horizontal="right" vertical="center" indent="1"/>
    </xf>
    <xf numFmtId="164" fontId="17" fillId="4" borderId="29" xfId="1" applyNumberFormat="1" applyFont="1" applyFill="1" applyBorder="1" applyAlignment="1">
      <alignment horizontal="right" vertical="center" indent="1"/>
    </xf>
    <xf numFmtId="164" fontId="17" fillId="3" borderId="29" xfId="1" applyNumberFormat="1" applyFont="1" applyFill="1" applyBorder="1" applyAlignment="1">
      <alignment horizontal="right" vertical="center" indent="1"/>
    </xf>
    <xf numFmtId="164" fontId="17" fillId="3" borderId="2" xfId="1" applyNumberFormat="1" applyFont="1" applyFill="1" applyBorder="1" applyAlignment="1">
      <alignment horizontal="right" vertical="center" indent="1"/>
    </xf>
    <xf numFmtId="164" fontId="17" fillId="3" borderId="1" xfId="1" applyNumberFormat="1" applyFont="1" applyFill="1" applyBorder="1" applyAlignment="1">
      <alignment horizontal="right" vertical="center" indent="1"/>
    </xf>
    <xf numFmtId="164" fontId="17" fillId="4" borderId="5" xfId="1" applyNumberFormat="1" applyFont="1" applyFill="1" applyBorder="1" applyAlignment="1">
      <alignment horizontal="right" vertical="center" indent="1"/>
    </xf>
    <xf numFmtId="164" fontId="17" fillId="3" borderId="5" xfId="1" applyNumberFormat="1" applyFont="1" applyFill="1" applyBorder="1" applyAlignment="1">
      <alignment horizontal="right" vertical="center" indent="1"/>
    </xf>
    <xf numFmtId="164" fontId="17" fillId="3" borderId="61" xfId="1" applyNumberFormat="1" applyFont="1" applyFill="1" applyBorder="1" applyAlignment="1">
      <alignment horizontal="right" indent="1"/>
    </xf>
    <xf numFmtId="164" fontId="17" fillId="3" borderId="62" xfId="1" applyNumberFormat="1" applyFont="1" applyFill="1" applyBorder="1" applyAlignment="1">
      <alignment horizontal="right" indent="1"/>
    </xf>
    <xf numFmtId="164" fontId="17" fillId="4" borderId="63" xfId="1" applyNumberFormat="1" applyFont="1" applyFill="1" applyBorder="1" applyAlignment="1">
      <alignment horizontal="right" indent="1"/>
    </xf>
    <xf numFmtId="164" fontId="17" fillId="3" borderId="63" xfId="1" applyNumberFormat="1" applyFont="1" applyFill="1" applyBorder="1" applyAlignment="1">
      <alignment horizontal="right" indent="1"/>
    </xf>
    <xf numFmtId="0" fontId="18" fillId="3" borderId="0" xfId="0" applyFont="1" applyFill="1"/>
    <xf numFmtId="0" fontId="2" fillId="2" borderId="1" xfId="0" applyFont="1" applyFill="1" applyBorder="1"/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6" fillId="14" borderId="0" xfId="0" applyFont="1" applyFill="1" applyAlignment="1">
      <alignment horizontal="center"/>
    </xf>
    <xf numFmtId="38" fontId="2" fillId="2" borderId="6" xfId="3" applyFont="1" applyFill="1" applyBorder="1"/>
    <xf numFmtId="168" fontId="2" fillId="2" borderId="6" xfId="0" applyNumberFormat="1" applyFont="1" applyFill="1" applyBorder="1" applyAlignment="1">
      <alignment horizontal="center" vertical="center" wrapText="1"/>
    </xf>
    <xf numFmtId="168" fontId="2" fillId="2" borderId="33" xfId="0" applyNumberFormat="1" applyFont="1" applyFill="1" applyBorder="1" applyAlignment="1">
      <alignment horizontal="center" vertical="center" wrapText="1"/>
    </xf>
    <xf numFmtId="168" fontId="2" fillId="2" borderId="0" xfId="0" applyNumberFormat="1" applyFont="1" applyFill="1" applyAlignment="1">
      <alignment horizontal="center" vertical="center" wrapText="1"/>
    </xf>
    <xf numFmtId="168" fontId="2" fillId="2" borderId="10" xfId="0" applyNumberFormat="1" applyFont="1" applyFill="1" applyBorder="1" applyAlignment="1">
      <alignment horizontal="center" vertical="center" wrapText="1"/>
    </xf>
    <xf numFmtId="168" fontId="2" fillId="2" borderId="43" xfId="0" applyNumberFormat="1" applyFont="1" applyFill="1" applyBorder="1" applyAlignment="1">
      <alignment horizontal="center" vertical="center" wrapText="1"/>
    </xf>
    <xf numFmtId="168" fontId="2" fillId="2" borderId="27" xfId="0" applyNumberFormat="1" applyFont="1" applyFill="1" applyBorder="1" applyAlignment="1">
      <alignment horizontal="center" vertical="center" wrapText="1"/>
    </xf>
    <xf numFmtId="169" fontId="26" fillId="14" borderId="0" xfId="0" applyNumberFormat="1" applyFont="1" applyFill="1"/>
    <xf numFmtId="164" fontId="17" fillId="3" borderId="6" xfId="1" applyNumberFormat="1" applyFont="1" applyFill="1" applyBorder="1" applyAlignment="1">
      <alignment horizontal="justify" vertical="center" wrapText="1"/>
    </xf>
    <xf numFmtId="164" fontId="17" fillId="3" borderId="33" xfId="1" applyNumberFormat="1" applyFont="1" applyFill="1" applyBorder="1" applyAlignment="1">
      <alignment horizontal="justify" vertical="center" wrapText="1"/>
    </xf>
    <xf numFmtId="164" fontId="17" fillId="3" borderId="0" xfId="1" applyNumberFormat="1" applyFont="1" applyFill="1" applyAlignment="1">
      <alignment horizontal="justify" vertical="center" wrapText="1"/>
    </xf>
    <xf numFmtId="0" fontId="3" fillId="7" borderId="27" xfId="0" applyFont="1" applyFill="1" applyBorder="1"/>
    <xf numFmtId="0" fontId="17" fillId="16" borderId="6" xfId="0" applyFont="1" applyFill="1" applyBorder="1"/>
    <xf numFmtId="164" fontId="17" fillId="3" borderId="6" xfId="1" applyNumberFormat="1" applyFont="1" applyFill="1" applyBorder="1" applyAlignment="1">
      <alignment vertical="center"/>
    </xf>
    <xf numFmtId="164" fontId="17" fillId="3" borderId="33" xfId="1" applyNumberFormat="1" applyFont="1" applyFill="1" applyBorder="1" applyAlignment="1">
      <alignment vertical="center"/>
    </xf>
    <xf numFmtId="164" fontId="17" fillId="3" borderId="0" xfId="1" applyNumberFormat="1" applyFont="1" applyFill="1" applyAlignment="1">
      <alignment vertical="center"/>
    </xf>
    <xf numFmtId="164" fontId="17" fillId="3" borderId="10" xfId="1" applyNumberFormat="1" applyFont="1" applyFill="1" applyBorder="1" applyAlignment="1">
      <alignment vertical="center"/>
    </xf>
    <xf numFmtId="164" fontId="17" fillId="3" borderId="43" xfId="1" applyNumberFormat="1" applyFont="1" applyFill="1" applyBorder="1" applyAlignment="1">
      <alignment vertical="center"/>
    </xf>
    <xf numFmtId="164" fontId="17" fillId="3" borderId="0" xfId="1" applyNumberFormat="1" applyFont="1" applyFill="1" applyBorder="1" applyAlignment="1">
      <alignment vertical="center"/>
    </xf>
    <xf numFmtId="164" fontId="17" fillId="4" borderId="0" xfId="1" applyNumberFormat="1" applyFont="1" applyFill="1" applyAlignment="1">
      <alignment vertical="center"/>
    </xf>
    <xf numFmtId="3" fontId="33" fillId="15" borderId="27" xfId="0" applyNumberFormat="1" applyFont="1" applyFill="1" applyBorder="1"/>
    <xf numFmtId="0" fontId="5" fillId="15" borderId="27" xfId="0" applyFont="1" applyFill="1" applyBorder="1"/>
    <xf numFmtId="0" fontId="33" fillId="15" borderId="27" xfId="0" applyFont="1" applyFill="1" applyBorder="1"/>
    <xf numFmtId="164" fontId="17" fillId="3" borderId="34" xfId="1" applyNumberFormat="1" applyFont="1" applyFill="1" applyBorder="1" applyAlignment="1">
      <alignment vertical="center"/>
    </xf>
    <xf numFmtId="164" fontId="17" fillId="3" borderId="64" xfId="1" applyNumberFormat="1" applyFont="1" applyFill="1" applyBorder="1" applyAlignment="1">
      <alignment vertical="center"/>
    </xf>
    <xf numFmtId="164" fontId="17" fillId="3" borderId="29" xfId="1" applyNumberFormat="1" applyFont="1" applyFill="1" applyBorder="1" applyAlignment="1">
      <alignment vertical="center"/>
    </xf>
    <xf numFmtId="164" fontId="17" fillId="3" borderId="65" xfId="1" applyNumberFormat="1" applyFont="1" applyFill="1" applyBorder="1" applyAlignment="1">
      <alignment vertical="center"/>
    </xf>
    <xf numFmtId="164" fontId="17" fillId="4" borderId="64" xfId="1" applyNumberFormat="1" applyFont="1" applyFill="1" applyBorder="1" applyAlignment="1">
      <alignment vertical="center"/>
    </xf>
    <xf numFmtId="164" fontId="17" fillId="5" borderId="35" xfId="1" applyNumberFormat="1" applyFont="1" applyFill="1" applyBorder="1" applyAlignment="1">
      <alignment vertical="center"/>
    </xf>
    <xf numFmtId="164" fontId="17" fillId="3" borderId="1" xfId="1" applyNumberFormat="1" applyFont="1" applyFill="1" applyBorder="1" applyAlignment="1">
      <alignment vertical="center"/>
    </xf>
    <xf numFmtId="164" fontId="17" fillId="3" borderId="2" xfId="1" applyNumberFormat="1" applyFont="1" applyFill="1" applyBorder="1" applyAlignment="1">
      <alignment vertical="center"/>
    </xf>
    <xf numFmtId="164" fontId="17" fillId="5" borderId="27" xfId="1" applyNumberFormat="1" applyFont="1" applyFill="1" applyBorder="1" applyAlignment="1">
      <alignment vertical="center"/>
    </xf>
    <xf numFmtId="164" fontId="17" fillId="3" borderId="6" xfId="1" applyNumberFormat="1" applyFont="1" applyFill="1" applyBorder="1"/>
    <xf numFmtId="164" fontId="17" fillId="3" borderId="33" xfId="1" applyNumberFormat="1" applyFont="1" applyFill="1" applyBorder="1"/>
    <xf numFmtId="164" fontId="17" fillId="3" borderId="0" xfId="1" applyNumberFormat="1" applyFont="1" applyFill="1"/>
    <xf numFmtId="164" fontId="17" fillId="3" borderId="11" xfId="1" applyNumberFormat="1" applyFont="1" applyFill="1" applyBorder="1" applyAlignment="1">
      <alignment vertical="center"/>
    </xf>
    <xf numFmtId="164" fontId="17" fillId="3" borderId="46" xfId="1" applyNumberFormat="1" applyFont="1" applyFill="1" applyBorder="1" applyAlignment="1">
      <alignment vertical="center"/>
    </xf>
    <xf numFmtId="164" fontId="17" fillId="3" borderId="47" xfId="1" applyNumberFormat="1" applyFont="1" applyFill="1" applyBorder="1" applyAlignment="1">
      <alignment vertical="center"/>
    </xf>
    <xf numFmtId="164" fontId="17" fillId="3" borderId="4" xfId="1" applyNumberFormat="1" applyFont="1" applyFill="1" applyBorder="1" applyAlignment="1">
      <alignment vertical="center"/>
    </xf>
    <xf numFmtId="164" fontId="17" fillId="3" borderId="48" xfId="1" applyNumberFormat="1" applyFont="1" applyFill="1" applyBorder="1" applyAlignment="1">
      <alignment vertical="center"/>
    </xf>
    <xf numFmtId="164" fontId="17" fillId="4" borderId="47" xfId="1" applyNumberFormat="1" applyFont="1" applyFill="1" applyBorder="1" applyAlignment="1">
      <alignment vertical="center"/>
    </xf>
    <xf numFmtId="3" fontId="33" fillId="15" borderId="66" xfId="0" applyNumberFormat="1" applyFont="1" applyFill="1" applyBorder="1"/>
    <xf numFmtId="164" fontId="17" fillId="5" borderId="67" xfId="1" applyNumberFormat="1" applyFont="1" applyFill="1" applyBorder="1" applyAlignment="1">
      <alignment vertical="center"/>
    </xf>
    <xf numFmtId="0" fontId="5" fillId="15" borderId="5" xfId="0" applyFont="1" applyFill="1" applyBorder="1"/>
    <xf numFmtId="0" fontId="5" fillId="15" borderId="10" xfId="0" applyFont="1" applyFill="1" applyBorder="1"/>
    <xf numFmtId="3" fontId="33" fillId="15" borderId="10" xfId="0" applyNumberFormat="1" applyFont="1" applyFill="1" applyBorder="1"/>
    <xf numFmtId="164" fontId="17" fillId="5" borderId="10" xfId="1" applyNumberFormat="1" applyFont="1" applyFill="1" applyBorder="1" applyAlignment="1">
      <alignment vertical="center"/>
    </xf>
    <xf numFmtId="164" fontId="17" fillId="5" borderId="0" xfId="1" applyNumberFormat="1" applyFont="1" applyFill="1" applyAlignment="1">
      <alignment vertical="center"/>
    </xf>
    <xf numFmtId="164" fontId="17" fillId="5" borderId="29" xfId="1" applyNumberFormat="1" applyFont="1" applyFill="1" applyBorder="1" applyAlignment="1">
      <alignment vertical="center"/>
    </xf>
    <xf numFmtId="164" fontId="17" fillId="3" borderId="11" xfId="1" applyNumberFormat="1" applyFont="1" applyFill="1" applyBorder="1" applyAlignment="1">
      <alignment horizontal="justify" vertical="center" wrapText="1"/>
    </xf>
    <xf numFmtId="164" fontId="17" fillId="3" borderId="46" xfId="1" applyNumberFormat="1" applyFont="1" applyFill="1" applyBorder="1" applyAlignment="1">
      <alignment horizontal="justify" vertical="center" wrapText="1"/>
    </xf>
    <xf numFmtId="164" fontId="17" fillId="3" borderId="47" xfId="1" applyNumberFormat="1" applyFont="1" applyFill="1" applyBorder="1" applyAlignment="1">
      <alignment horizontal="justify" vertical="center" wrapText="1"/>
    </xf>
    <xf numFmtId="0" fontId="33" fillId="15" borderId="23" xfId="0" applyFont="1" applyFill="1" applyBorder="1"/>
    <xf numFmtId="0" fontId="33" fillId="15" borderId="38" xfId="0" applyFont="1" applyFill="1" applyBorder="1"/>
    <xf numFmtId="164" fontId="17" fillId="3" borderId="62" xfId="1" applyNumberFormat="1" applyFont="1" applyFill="1" applyBorder="1" applyAlignment="1">
      <alignment horizontal="justify" vertical="center" wrapText="1"/>
    </xf>
    <xf numFmtId="164" fontId="17" fillId="3" borderId="61" xfId="1" applyNumberFormat="1" applyFont="1" applyFill="1" applyBorder="1" applyAlignment="1">
      <alignment horizontal="justify" vertical="center" wrapText="1"/>
    </xf>
    <xf numFmtId="164" fontId="17" fillId="3" borderId="68" xfId="1" applyNumberFormat="1" applyFont="1" applyFill="1" applyBorder="1" applyAlignment="1">
      <alignment horizontal="justify" vertical="center" wrapText="1"/>
    </xf>
    <xf numFmtId="164" fontId="17" fillId="3" borderId="63" xfId="1" applyNumberFormat="1" applyFont="1" applyFill="1" applyBorder="1" applyAlignment="1">
      <alignment vertical="center"/>
    </xf>
    <xf numFmtId="164" fontId="17" fillId="3" borderId="69" xfId="1" applyNumberFormat="1" applyFont="1" applyFill="1" applyBorder="1" applyAlignment="1">
      <alignment vertical="center"/>
    </xf>
    <xf numFmtId="164" fontId="17" fillId="3" borderId="68" xfId="1" applyNumberFormat="1" applyFont="1" applyFill="1" applyBorder="1" applyAlignment="1">
      <alignment vertical="center"/>
    </xf>
    <xf numFmtId="164" fontId="17" fillId="4" borderId="68" xfId="1" applyNumberFormat="1" applyFont="1" applyFill="1" applyBorder="1" applyAlignment="1">
      <alignment vertical="center"/>
    </xf>
    <xf numFmtId="3" fontId="33" fillId="15" borderId="70" xfId="0" applyNumberFormat="1" applyFont="1" applyFill="1" applyBorder="1"/>
    <xf numFmtId="164" fontId="17" fillId="3" borderId="61" xfId="1" applyNumberFormat="1" applyFont="1" applyFill="1" applyBorder="1" applyAlignment="1">
      <alignment vertical="center"/>
    </xf>
    <xf numFmtId="0" fontId="3" fillId="3" borderId="22" xfId="0" applyFont="1" applyFill="1" applyBorder="1"/>
    <xf numFmtId="0" fontId="3" fillId="3" borderId="71" xfId="0" applyFont="1" applyFill="1" applyBorder="1"/>
    <xf numFmtId="0" fontId="3" fillId="3" borderId="72" xfId="0" applyFont="1" applyFill="1" applyBorder="1"/>
    <xf numFmtId="0" fontId="3" fillId="3" borderId="64" xfId="0" applyFont="1" applyFill="1" applyBorder="1"/>
    <xf numFmtId="0" fontId="3" fillId="3" borderId="29" xfId="0" applyFont="1" applyFill="1" applyBorder="1"/>
    <xf numFmtId="0" fontId="3" fillId="3" borderId="60" xfId="0" applyFont="1" applyFill="1" applyBorder="1"/>
    <xf numFmtId="0" fontId="3" fillId="3" borderId="37" xfId="0" applyFont="1" applyFill="1" applyBorder="1"/>
    <xf numFmtId="0" fontId="3" fillId="4" borderId="37" xfId="0" applyFont="1" applyFill="1" applyBorder="1"/>
    <xf numFmtId="0" fontId="3" fillId="3" borderId="38" xfId="0" applyFont="1" applyFill="1" applyBorder="1"/>
  </cellXfs>
  <cellStyles count="5">
    <cellStyle name="Comma" xfId="1" builtinId="3"/>
    <cellStyle name="Comma 2 3" xfId="4" xr:uid="{5929E540-6A69-4873-B70B-B17EA068E54A}"/>
    <cellStyle name="Custom - Style8" xfId="3" xr:uid="{DE3D9309-EF39-459A-822E-C016D027B7EE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A56D1-48B3-4D56-9AF5-18794D845B8C}">
  <dimension ref="A1:O51"/>
  <sheetViews>
    <sheetView topLeftCell="A18" workbookViewId="0">
      <selection activeCell="A30" sqref="A30"/>
    </sheetView>
  </sheetViews>
  <sheetFormatPr defaultRowHeight="14.5" x14ac:dyDescent="0.35"/>
  <cols>
    <col min="1" max="1" width="40.36328125" customWidth="1"/>
    <col min="2" max="7" width="8.1796875" bestFit="1" customWidth="1"/>
    <col min="8" max="8" width="9" bestFit="1" customWidth="1"/>
    <col min="9" max="9" width="8.54296875" bestFit="1" customWidth="1"/>
    <col min="11" max="11" width="8.36328125" bestFit="1" customWidth="1"/>
    <col min="15" max="15" width="8.54296875" bestFit="1" customWidth="1"/>
  </cols>
  <sheetData>
    <row r="1" spans="1:15" ht="15.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6"/>
      <c r="K1" s="7" t="s">
        <v>9</v>
      </c>
      <c r="L1" s="8"/>
      <c r="M1" s="7" t="s">
        <v>10</v>
      </c>
      <c r="N1" s="7" t="s">
        <v>11</v>
      </c>
      <c r="O1" s="9" t="s">
        <v>12</v>
      </c>
    </row>
    <row r="2" spans="1:15" ht="15.5" x14ac:dyDescent="0.35">
      <c r="A2" s="10" t="s">
        <v>13</v>
      </c>
      <c r="B2" s="11">
        <v>1270</v>
      </c>
      <c r="C2" s="12">
        <v>1272</v>
      </c>
      <c r="D2" s="12">
        <v>1287</v>
      </c>
      <c r="E2" s="13">
        <v>1290</v>
      </c>
      <c r="F2" s="14">
        <v>1283</v>
      </c>
      <c r="G2" s="15">
        <v>1267</v>
      </c>
      <c r="H2" s="16">
        <v>-1.247077162899457E-2</v>
      </c>
      <c r="I2" s="16">
        <v>-3.9308176100628645E-3</v>
      </c>
      <c r="J2" s="17"/>
      <c r="K2" s="18">
        <v>5118</v>
      </c>
      <c r="L2" s="8"/>
      <c r="M2" s="18">
        <v>2542</v>
      </c>
      <c r="N2" s="19">
        <v>2550</v>
      </c>
      <c r="O2" s="20">
        <v>3.1471282454760274E-3</v>
      </c>
    </row>
    <row r="3" spans="1:15" ht="15.5" x14ac:dyDescent="0.35">
      <c r="A3" s="21" t="s">
        <v>14</v>
      </c>
      <c r="B3" s="22">
        <v>1118</v>
      </c>
      <c r="C3" s="12">
        <v>1145</v>
      </c>
      <c r="D3" s="12">
        <v>1125</v>
      </c>
      <c r="E3" s="13">
        <v>1148</v>
      </c>
      <c r="F3" s="14">
        <v>1137</v>
      </c>
      <c r="G3" s="15">
        <v>1144</v>
      </c>
      <c r="H3" s="23">
        <v>6.1565523306947867E-3</v>
      </c>
      <c r="I3" s="23">
        <v>-8.7336244541480479E-4</v>
      </c>
      <c r="J3" s="17"/>
      <c r="K3" s="24">
        <v>4536</v>
      </c>
      <c r="L3" s="8"/>
      <c r="M3" s="24">
        <v>2263</v>
      </c>
      <c r="N3" s="25">
        <v>2281</v>
      </c>
      <c r="O3" s="26">
        <v>7.9540433053468806E-3</v>
      </c>
    </row>
    <row r="4" spans="1:15" ht="15.5" x14ac:dyDescent="0.35">
      <c r="A4" s="10" t="s">
        <v>15</v>
      </c>
      <c r="B4" s="22">
        <v>258</v>
      </c>
      <c r="C4" s="12">
        <v>266</v>
      </c>
      <c r="D4" s="12">
        <v>261</v>
      </c>
      <c r="E4" s="14">
        <v>244</v>
      </c>
      <c r="F4" s="14">
        <v>243</v>
      </c>
      <c r="G4" s="27">
        <v>255</v>
      </c>
      <c r="H4" s="23">
        <v>4.9382716049382713E-2</v>
      </c>
      <c r="I4" s="23">
        <v>-4.1353383458646586E-2</v>
      </c>
      <c r="J4" s="17"/>
      <c r="K4" s="18">
        <v>1029</v>
      </c>
      <c r="L4" s="8"/>
      <c r="M4" s="18">
        <v>524</v>
      </c>
      <c r="N4" s="19">
        <v>498</v>
      </c>
      <c r="O4" s="26">
        <v>-4.961832061068705E-2</v>
      </c>
    </row>
    <row r="5" spans="1:15" ht="15.5" x14ac:dyDescent="0.35">
      <c r="A5" s="10" t="s">
        <v>16</v>
      </c>
      <c r="B5" s="22">
        <v>31</v>
      </c>
      <c r="C5" s="12">
        <v>33</v>
      </c>
      <c r="D5" s="12">
        <v>35</v>
      </c>
      <c r="E5" s="14">
        <v>37</v>
      </c>
      <c r="F5" s="14">
        <v>40</v>
      </c>
      <c r="G5" s="15">
        <v>42</v>
      </c>
      <c r="H5" s="23">
        <v>5.0000000000000044E-2</v>
      </c>
      <c r="I5" s="23">
        <v>0.27272727272727271</v>
      </c>
      <c r="J5" s="17"/>
      <c r="K5" s="24">
        <v>136</v>
      </c>
      <c r="L5" s="8"/>
      <c r="M5" s="24">
        <v>64</v>
      </c>
      <c r="N5" s="25">
        <v>81</v>
      </c>
      <c r="O5" s="26">
        <v>0.265625</v>
      </c>
    </row>
    <row r="6" spans="1:15" ht="15.5" x14ac:dyDescent="0.35">
      <c r="A6" s="28" t="s">
        <v>17</v>
      </c>
      <c r="B6" s="29">
        <v>2678</v>
      </c>
      <c r="C6" s="30">
        <v>2716</v>
      </c>
      <c r="D6" s="30">
        <v>2708</v>
      </c>
      <c r="E6" s="30">
        <v>2719</v>
      </c>
      <c r="F6" s="30">
        <v>2703</v>
      </c>
      <c r="G6" s="31">
        <v>2707</v>
      </c>
      <c r="H6" s="32">
        <v>1.4798372179061214E-3</v>
      </c>
      <c r="I6" s="32">
        <v>-3.3136966126656731E-3</v>
      </c>
      <c r="J6" s="33"/>
      <c r="K6" s="34">
        <v>10820</v>
      </c>
      <c r="L6" s="8"/>
      <c r="M6" s="35">
        <v>5393</v>
      </c>
      <c r="N6" s="36">
        <v>5410</v>
      </c>
      <c r="O6" s="37">
        <v>3.1522343778973561E-3</v>
      </c>
    </row>
    <row r="7" spans="1:15" ht="15.5" x14ac:dyDescent="0.35">
      <c r="A7" s="10" t="s">
        <v>18</v>
      </c>
      <c r="B7" s="38">
        <v>371</v>
      </c>
      <c r="C7" s="14">
        <v>368</v>
      </c>
      <c r="D7" s="14">
        <v>364</v>
      </c>
      <c r="E7" s="14">
        <v>587</v>
      </c>
      <c r="F7" s="14">
        <v>478</v>
      </c>
      <c r="G7" s="39">
        <v>416</v>
      </c>
      <c r="H7" s="23">
        <v>-0.12970711297071125</v>
      </c>
      <c r="I7" s="23">
        <v>0.13043478260869557</v>
      </c>
      <c r="J7" s="17"/>
      <c r="K7" s="24">
        <v>1691</v>
      </c>
      <c r="L7" s="8"/>
      <c r="M7" s="40">
        <v>740</v>
      </c>
      <c r="N7" s="25">
        <v>893</v>
      </c>
      <c r="O7" s="26">
        <v>0.20675675675675675</v>
      </c>
    </row>
    <row r="8" spans="1:15" ht="15.5" x14ac:dyDescent="0.35">
      <c r="A8" s="28" t="s">
        <v>19</v>
      </c>
      <c r="B8" s="29">
        <v>3050</v>
      </c>
      <c r="C8" s="30">
        <v>3083</v>
      </c>
      <c r="D8" s="30">
        <v>3072</v>
      </c>
      <c r="E8" s="30">
        <v>3306</v>
      </c>
      <c r="F8" s="30">
        <v>3180</v>
      </c>
      <c r="G8" s="41">
        <v>3123</v>
      </c>
      <c r="H8" s="32">
        <v>-1.7924528301886844E-2</v>
      </c>
      <c r="I8" s="32">
        <v>1.2974375608173938E-2</v>
      </c>
      <c r="J8" s="33"/>
      <c r="K8" s="34">
        <v>12511</v>
      </c>
      <c r="L8" s="8"/>
      <c r="M8" s="35">
        <v>6133</v>
      </c>
      <c r="N8" s="36">
        <v>6303</v>
      </c>
      <c r="O8" s="37">
        <v>2.7718897766182859E-2</v>
      </c>
    </row>
    <row r="9" spans="1:15" ht="15.5" x14ac:dyDescent="0.35">
      <c r="A9" s="42" t="s">
        <v>20</v>
      </c>
      <c r="B9" s="22">
        <v>-623</v>
      </c>
      <c r="C9" s="12">
        <v>-631</v>
      </c>
      <c r="D9" s="12">
        <v>-625</v>
      </c>
      <c r="E9" s="12">
        <v>-810</v>
      </c>
      <c r="F9" s="12">
        <v>-735</v>
      </c>
      <c r="G9" s="43">
        <v>-644</v>
      </c>
      <c r="H9" s="23">
        <v>-0.12380952380952381</v>
      </c>
      <c r="I9" s="23">
        <v>2.0602218700475516E-2</v>
      </c>
      <c r="J9" s="17"/>
      <c r="K9" s="44">
        <v>-2689</v>
      </c>
      <c r="L9" s="8"/>
      <c r="M9" s="45">
        <v>-1254</v>
      </c>
      <c r="N9" s="46">
        <v>-1379</v>
      </c>
      <c r="O9" s="26">
        <v>9.9681020733652259E-2</v>
      </c>
    </row>
    <row r="10" spans="1:15" ht="15.5" x14ac:dyDescent="0.35">
      <c r="A10" s="47" t="s">
        <v>21</v>
      </c>
      <c r="B10" s="48">
        <v>-444</v>
      </c>
      <c r="C10" s="49">
        <v>-450</v>
      </c>
      <c r="D10" s="49">
        <v>-449</v>
      </c>
      <c r="E10" s="49">
        <v>-631</v>
      </c>
      <c r="F10" s="49">
        <v>-553</v>
      </c>
      <c r="G10" s="50">
        <v>-449</v>
      </c>
      <c r="H10" s="51">
        <v>-0.18806509945750449</v>
      </c>
      <c r="I10" s="51">
        <v>-2.2222222222222365E-3</v>
      </c>
      <c r="J10" s="52"/>
      <c r="K10" s="44">
        <v>-1974</v>
      </c>
      <c r="L10" s="8"/>
      <c r="M10" s="44">
        <v>-894</v>
      </c>
      <c r="N10" s="46">
        <v>-1002</v>
      </c>
      <c r="O10" s="53">
        <v>0.12080536912751683</v>
      </c>
    </row>
    <row r="11" spans="1:15" ht="15.5" x14ac:dyDescent="0.35">
      <c r="A11" s="47" t="s">
        <v>22</v>
      </c>
      <c r="B11" s="48">
        <v>-179</v>
      </c>
      <c r="C11" s="49">
        <v>-181</v>
      </c>
      <c r="D11" s="49">
        <v>-176</v>
      </c>
      <c r="E11" s="49">
        <v>-180</v>
      </c>
      <c r="F11" s="49">
        <v>-183</v>
      </c>
      <c r="G11" s="50">
        <v>-195</v>
      </c>
      <c r="H11" s="51">
        <v>6.5573770491803351E-2</v>
      </c>
      <c r="I11" s="51">
        <v>7.7348066298342566E-2</v>
      </c>
      <c r="J11" s="52"/>
      <c r="K11" s="44">
        <v>-715</v>
      </c>
      <c r="L11" s="8"/>
      <c r="M11" s="44">
        <v>-359</v>
      </c>
      <c r="N11" s="46">
        <v>-377</v>
      </c>
      <c r="O11" s="53">
        <v>5.0139275766016622E-2</v>
      </c>
    </row>
    <row r="12" spans="1:15" ht="15.5" x14ac:dyDescent="0.35">
      <c r="A12" s="28" t="s">
        <v>23</v>
      </c>
      <c r="B12" s="54">
        <v>2427</v>
      </c>
      <c r="C12" s="55">
        <v>2453</v>
      </c>
      <c r="D12" s="55">
        <v>2447</v>
      </c>
      <c r="E12" s="55">
        <v>2496</v>
      </c>
      <c r="F12" s="56">
        <v>2445</v>
      </c>
      <c r="G12" s="57">
        <v>2479</v>
      </c>
      <c r="H12" s="32">
        <v>1.3905930470347716E-2</v>
      </c>
      <c r="I12" s="32">
        <v>1.0599266204647462E-2</v>
      </c>
      <c r="J12" s="33"/>
      <c r="K12" s="34">
        <v>9823</v>
      </c>
      <c r="L12" s="8"/>
      <c r="M12" s="34">
        <v>4880</v>
      </c>
      <c r="N12" s="36">
        <v>4924</v>
      </c>
      <c r="O12" s="37">
        <v>9.0163934426230607E-3</v>
      </c>
    </row>
    <row r="13" spans="1:15" ht="15.5" x14ac:dyDescent="0.35">
      <c r="A13" s="58" t="s">
        <v>24</v>
      </c>
      <c r="B13" s="59">
        <v>0.79600000000000004</v>
      </c>
      <c r="C13" s="60">
        <v>0.79600000000000004</v>
      </c>
      <c r="D13" s="60">
        <v>0.79700000000000004</v>
      </c>
      <c r="E13" s="60">
        <v>0.755</v>
      </c>
      <c r="F13" s="61">
        <v>0.76900000000000002</v>
      </c>
      <c r="G13" s="62">
        <v>0.79400000000000004</v>
      </c>
      <c r="H13" s="51">
        <v>3.2509752925877766E-2</v>
      </c>
      <c r="I13" s="51">
        <v>-2.5125628140703071E-3</v>
      </c>
      <c r="J13" s="63"/>
      <c r="K13" s="61">
        <v>0.78500000000000003</v>
      </c>
      <c r="L13" s="64"/>
      <c r="M13" s="61">
        <v>0.79600000000000004</v>
      </c>
      <c r="N13" s="65">
        <v>0.78100000000000003</v>
      </c>
      <c r="O13" s="53">
        <v>-1.5000000000000013E-2</v>
      </c>
    </row>
    <row r="14" spans="1:15" ht="15.5" x14ac:dyDescent="0.35">
      <c r="A14" s="42" t="s">
        <v>25</v>
      </c>
      <c r="B14" s="22">
        <v>-966</v>
      </c>
      <c r="C14" s="12">
        <v>-974</v>
      </c>
      <c r="D14" s="12">
        <v>-985</v>
      </c>
      <c r="E14" s="12">
        <v>-940</v>
      </c>
      <c r="F14" s="12">
        <v>-934</v>
      </c>
      <c r="G14" s="50">
        <v>-998</v>
      </c>
      <c r="H14" s="16">
        <v>6.85224839400429E-2</v>
      </c>
      <c r="I14" s="23">
        <v>2.4640657084188833E-2</v>
      </c>
      <c r="J14" s="17"/>
      <c r="K14" s="12">
        <v>-3865</v>
      </c>
      <c r="L14" s="8"/>
      <c r="M14" s="12">
        <v>-1940</v>
      </c>
      <c r="N14" s="66">
        <v>-1932</v>
      </c>
      <c r="O14" s="26">
        <v>-4.1237113402061709E-3</v>
      </c>
    </row>
    <row r="15" spans="1:15" ht="15.5" x14ac:dyDescent="0.35">
      <c r="A15" s="67" t="s">
        <v>26</v>
      </c>
      <c r="B15" s="48">
        <v>-183</v>
      </c>
      <c r="C15" s="49">
        <v>-187</v>
      </c>
      <c r="D15" s="49">
        <v>-180</v>
      </c>
      <c r="E15" s="68">
        <v>-158</v>
      </c>
      <c r="F15" s="12">
        <v>-172</v>
      </c>
      <c r="G15" s="50">
        <v>-196</v>
      </c>
      <c r="H15" s="16">
        <v>0.13953488372093026</v>
      </c>
      <c r="I15" s="23">
        <v>4.8128342245989275E-2</v>
      </c>
      <c r="J15" s="52"/>
      <c r="K15" s="12">
        <v>-709</v>
      </c>
      <c r="L15" s="8"/>
      <c r="M15" s="12">
        <v>-370</v>
      </c>
      <c r="N15" s="66">
        <v>-368</v>
      </c>
      <c r="O15" s="26">
        <v>-5.4054054054053502E-3</v>
      </c>
    </row>
    <row r="16" spans="1:15" ht="15.5" x14ac:dyDescent="0.35">
      <c r="A16" s="67" t="s">
        <v>27</v>
      </c>
      <c r="B16" s="48">
        <v>-219</v>
      </c>
      <c r="C16" s="49">
        <v>-222</v>
      </c>
      <c r="D16" s="49">
        <v>-237</v>
      </c>
      <c r="E16" s="68">
        <v>-223</v>
      </c>
      <c r="F16" s="12">
        <v>-218</v>
      </c>
      <c r="G16" s="50">
        <v>-219</v>
      </c>
      <c r="H16" s="16">
        <v>4.5871559633028358E-3</v>
      </c>
      <c r="I16" s="23">
        <v>-1.3513513513513487E-2</v>
      </c>
      <c r="J16" s="52"/>
      <c r="K16" s="12">
        <v>-901</v>
      </c>
      <c r="L16" s="8"/>
      <c r="M16" s="12">
        <v>-441</v>
      </c>
      <c r="N16" s="66">
        <v>-437</v>
      </c>
      <c r="O16" s="26">
        <v>-9.0702947845805459E-3</v>
      </c>
    </row>
    <row r="17" spans="1:15" ht="15.5" x14ac:dyDescent="0.35">
      <c r="A17" s="69" t="s">
        <v>28</v>
      </c>
      <c r="B17" s="48">
        <v>-210</v>
      </c>
      <c r="C17" s="49">
        <v>-223</v>
      </c>
      <c r="D17" s="49">
        <v>-233</v>
      </c>
      <c r="E17" s="68">
        <v>-233</v>
      </c>
      <c r="F17" s="12">
        <v>-247</v>
      </c>
      <c r="G17" s="50">
        <v>-268</v>
      </c>
      <c r="H17" s="16">
        <v>8.5020242914979782E-2</v>
      </c>
      <c r="I17" s="23">
        <v>0.20179372197309409</v>
      </c>
      <c r="J17" s="52"/>
      <c r="K17" s="12">
        <v>-900</v>
      </c>
      <c r="L17" s="8"/>
      <c r="M17" s="12">
        <v>-434</v>
      </c>
      <c r="N17" s="66">
        <v>-515</v>
      </c>
      <c r="O17" s="26">
        <v>0.18663594470046085</v>
      </c>
    </row>
    <row r="18" spans="1:15" ht="15.5" x14ac:dyDescent="0.35">
      <c r="A18" s="67" t="s">
        <v>29</v>
      </c>
      <c r="B18" s="48">
        <v>-181</v>
      </c>
      <c r="C18" s="49">
        <v>-182</v>
      </c>
      <c r="D18" s="49">
        <v>-166</v>
      </c>
      <c r="E18" s="68">
        <v>-187</v>
      </c>
      <c r="F18" s="12">
        <v>-179</v>
      </c>
      <c r="G18" s="50">
        <v>-139</v>
      </c>
      <c r="H18" s="16">
        <v>-0.22346368715083798</v>
      </c>
      <c r="I18" s="23">
        <v>-0.23626373626373631</v>
      </c>
      <c r="J18" s="52"/>
      <c r="K18" s="12">
        <v>-716</v>
      </c>
      <c r="L18" s="8"/>
      <c r="M18" s="12">
        <v>-364</v>
      </c>
      <c r="N18" s="66">
        <v>-318</v>
      </c>
      <c r="O18" s="26">
        <v>-0.12637362637362637</v>
      </c>
    </row>
    <row r="19" spans="1:15" ht="15.5" x14ac:dyDescent="0.35">
      <c r="A19" s="67" t="s">
        <v>30</v>
      </c>
      <c r="B19" s="48">
        <v>-21</v>
      </c>
      <c r="C19" s="49">
        <v>-16</v>
      </c>
      <c r="D19" s="49">
        <v>-17</v>
      </c>
      <c r="E19" s="68">
        <v>-24</v>
      </c>
      <c r="F19" s="12">
        <v>-18</v>
      </c>
      <c r="G19" s="50">
        <v>-23</v>
      </c>
      <c r="H19" s="16">
        <v>0.27777777777777768</v>
      </c>
      <c r="I19" s="23">
        <v>0.4375</v>
      </c>
      <c r="J19" s="52"/>
      <c r="K19" s="12">
        <v>-77</v>
      </c>
      <c r="L19" s="8"/>
      <c r="M19" s="12">
        <v>-36</v>
      </c>
      <c r="N19" s="66">
        <v>-42</v>
      </c>
      <c r="O19" s="26">
        <v>0.16666666666666674</v>
      </c>
    </row>
    <row r="20" spans="1:15" ht="15.5" x14ac:dyDescent="0.35">
      <c r="A20" s="67" t="s">
        <v>31</v>
      </c>
      <c r="B20" s="70">
        <v>-152</v>
      </c>
      <c r="C20" s="71">
        <v>-143</v>
      </c>
      <c r="D20" s="71">
        <v>-153</v>
      </c>
      <c r="E20" s="72">
        <v>-114</v>
      </c>
      <c r="F20" s="73">
        <v>-99</v>
      </c>
      <c r="G20" s="50">
        <v>-154</v>
      </c>
      <c r="H20" s="16">
        <v>0.55555555555555558</v>
      </c>
      <c r="I20" s="23">
        <v>7.6923076923076872E-2</v>
      </c>
      <c r="J20" s="74"/>
      <c r="K20" s="75">
        <v>-562</v>
      </c>
      <c r="L20" s="8"/>
      <c r="M20" s="75">
        <v>-295</v>
      </c>
      <c r="N20" s="76">
        <v>-253</v>
      </c>
      <c r="O20" s="26">
        <v>-0.14237288135593218</v>
      </c>
    </row>
    <row r="21" spans="1:15" ht="15.5" x14ac:dyDescent="0.35">
      <c r="A21" s="77" t="s">
        <v>32</v>
      </c>
      <c r="B21" s="78">
        <v>1461</v>
      </c>
      <c r="C21" s="79">
        <v>1478</v>
      </c>
      <c r="D21" s="79">
        <v>1462</v>
      </c>
      <c r="E21" s="79">
        <v>1556</v>
      </c>
      <c r="F21" s="80">
        <v>1511</v>
      </c>
      <c r="G21" s="81">
        <v>1480</v>
      </c>
      <c r="H21" s="82">
        <v>-2.0516214427531487E-2</v>
      </c>
      <c r="I21" s="83">
        <v>1.3531799729364913E-3</v>
      </c>
      <c r="J21" s="33"/>
      <c r="K21" s="84">
        <v>5957</v>
      </c>
      <c r="L21" s="8"/>
      <c r="M21" s="84">
        <v>2939</v>
      </c>
      <c r="N21" s="85">
        <v>2992</v>
      </c>
      <c r="O21" s="86">
        <v>1.8033344675059571E-2</v>
      </c>
    </row>
    <row r="22" spans="1:15" ht="15.5" x14ac:dyDescent="0.35">
      <c r="A22" s="87" t="s">
        <v>33</v>
      </c>
      <c r="B22" s="88">
        <v>0.47899999999999998</v>
      </c>
      <c r="C22" s="89">
        <v>0.47899999999999998</v>
      </c>
      <c r="D22" s="89">
        <v>0.47599999999999998</v>
      </c>
      <c r="E22" s="89">
        <v>0.47099999999999997</v>
      </c>
      <c r="F22" s="90">
        <v>0.47499999999999998</v>
      </c>
      <c r="G22" s="91">
        <v>0.47399999999999998</v>
      </c>
      <c r="H22" s="92">
        <v>-2.1052631578947212E-3</v>
      </c>
      <c r="I22" s="92">
        <v>-1.043841336116913E-2</v>
      </c>
      <c r="J22" s="63"/>
      <c r="K22" s="90">
        <v>0.47599999999999998</v>
      </c>
      <c r="L22" s="64"/>
      <c r="M22" s="90">
        <v>0.47899999999999998</v>
      </c>
      <c r="N22" s="91">
        <v>0.47499999999999998</v>
      </c>
      <c r="O22" s="93">
        <v>-4.0000000000000036E-3</v>
      </c>
    </row>
    <row r="23" spans="1:15" ht="15.5" x14ac:dyDescent="0.35">
      <c r="A23" s="77" t="s">
        <v>34</v>
      </c>
      <c r="B23" s="94" t="s">
        <v>35</v>
      </c>
      <c r="C23" s="95"/>
      <c r="D23" s="95"/>
      <c r="E23" s="95"/>
      <c r="F23" s="96"/>
      <c r="G23" s="97"/>
      <c r="H23" s="82"/>
      <c r="I23" s="83"/>
      <c r="J23" s="98"/>
      <c r="K23" s="99"/>
      <c r="L23" s="8"/>
      <c r="M23" s="99"/>
      <c r="N23" s="100"/>
      <c r="O23" s="101"/>
    </row>
    <row r="24" spans="1:15" ht="15.5" x14ac:dyDescent="0.35">
      <c r="A24" s="58" t="s">
        <v>36</v>
      </c>
      <c r="B24" s="102"/>
      <c r="C24" s="103"/>
      <c r="D24" s="103"/>
      <c r="E24" s="103"/>
      <c r="F24" s="61"/>
      <c r="G24" s="104"/>
      <c r="H24" s="51"/>
      <c r="I24" s="51"/>
      <c r="J24" s="63"/>
      <c r="K24" s="105"/>
      <c r="L24" s="64"/>
      <c r="M24" s="105"/>
      <c r="N24" s="106"/>
      <c r="O24" s="53"/>
    </row>
    <row r="25" spans="1:15" ht="31" x14ac:dyDescent="0.35">
      <c r="A25" s="107" t="s">
        <v>37</v>
      </c>
      <c r="B25" s="22">
        <v>-614</v>
      </c>
      <c r="C25" s="12">
        <v>-631</v>
      </c>
      <c r="D25" s="12">
        <v>-633</v>
      </c>
      <c r="E25" s="68">
        <v>-818</v>
      </c>
      <c r="F25" s="12">
        <v>-916</v>
      </c>
      <c r="G25" s="108">
        <v>-896</v>
      </c>
      <c r="H25" s="109">
        <v>-2.183406113537123E-2</v>
      </c>
      <c r="I25" s="23">
        <v>0.4199683042789224</v>
      </c>
      <c r="J25" s="17"/>
      <c r="K25" s="12">
        <v>-2696</v>
      </c>
      <c r="L25" s="8"/>
      <c r="M25" s="12">
        <v>-1245</v>
      </c>
      <c r="N25" s="66">
        <v>-1813</v>
      </c>
      <c r="O25" s="26">
        <v>0.45622489959839352</v>
      </c>
    </row>
    <row r="26" spans="1:15" ht="15.5" x14ac:dyDescent="0.35">
      <c r="A26" s="107" t="s">
        <v>38</v>
      </c>
      <c r="B26" s="22">
        <v>-5</v>
      </c>
      <c r="C26" s="12">
        <v>-9</v>
      </c>
      <c r="D26" s="12">
        <v>-26</v>
      </c>
      <c r="E26" s="68">
        <v>-1</v>
      </c>
      <c r="F26" s="110">
        <v>-1</v>
      </c>
      <c r="G26" s="111">
        <v>18</v>
      </c>
      <c r="H26" s="109">
        <v>-19</v>
      </c>
      <c r="I26" s="109">
        <v>-3</v>
      </c>
      <c r="J26" s="17"/>
      <c r="K26" s="12">
        <v>-41</v>
      </c>
      <c r="L26" s="8"/>
      <c r="M26" s="12">
        <v>-14</v>
      </c>
      <c r="N26" s="66">
        <v>17</v>
      </c>
      <c r="O26" s="112">
        <v>-2.2142857142857144</v>
      </c>
    </row>
    <row r="27" spans="1:15" ht="15.5" x14ac:dyDescent="0.35">
      <c r="A27" s="113" t="s">
        <v>39</v>
      </c>
      <c r="B27" s="114">
        <v>842</v>
      </c>
      <c r="C27" s="115">
        <v>839</v>
      </c>
      <c r="D27" s="115">
        <v>803</v>
      </c>
      <c r="E27" s="115">
        <v>737</v>
      </c>
      <c r="F27" s="30">
        <v>594</v>
      </c>
      <c r="G27" s="31">
        <v>602</v>
      </c>
      <c r="H27" s="116">
        <v>1.3468013468013407E-2</v>
      </c>
      <c r="I27" s="117">
        <v>-0.28247914183551848</v>
      </c>
      <c r="J27" s="33"/>
      <c r="K27" s="34">
        <v>3221</v>
      </c>
      <c r="L27" s="8"/>
      <c r="M27" s="34">
        <v>1681</v>
      </c>
      <c r="N27" s="36">
        <v>1196</v>
      </c>
      <c r="O27" s="118">
        <v>-0.28851873884592505</v>
      </c>
    </row>
    <row r="28" spans="1:15" ht="15.5" x14ac:dyDescent="0.35">
      <c r="A28" s="107" t="s">
        <v>40</v>
      </c>
      <c r="B28" s="78" t="s">
        <v>41</v>
      </c>
      <c r="C28" s="79" t="s">
        <v>41</v>
      </c>
      <c r="D28" s="79" t="s">
        <v>41</v>
      </c>
      <c r="E28" s="79" t="s">
        <v>41</v>
      </c>
      <c r="F28" s="80" t="s">
        <v>41</v>
      </c>
      <c r="G28" s="119"/>
      <c r="H28" s="16" t="e">
        <v>#VALUE!</v>
      </c>
      <c r="I28" s="16" t="e">
        <v>#VALUE!</v>
      </c>
      <c r="J28" s="33"/>
      <c r="K28" s="120" t="s">
        <v>41</v>
      </c>
      <c r="L28" s="8"/>
      <c r="M28" s="120" t="e">
        <v>#VALUE!</v>
      </c>
      <c r="N28" s="121" t="e">
        <v>#VALUE!</v>
      </c>
      <c r="O28" s="20" t="e">
        <v>#VALUE!</v>
      </c>
    </row>
    <row r="29" spans="1:15" ht="15.5" x14ac:dyDescent="0.35">
      <c r="A29" s="42" t="s">
        <v>42</v>
      </c>
      <c r="B29" s="22">
        <v>-130</v>
      </c>
      <c r="C29" s="12">
        <v>-134</v>
      </c>
      <c r="D29" s="12">
        <v>-119</v>
      </c>
      <c r="E29" s="12">
        <v>-111</v>
      </c>
      <c r="F29" s="12">
        <v>-141</v>
      </c>
      <c r="G29" s="108">
        <v>-136</v>
      </c>
      <c r="H29" s="16">
        <v>-3.546099290780147E-2</v>
      </c>
      <c r="I29" s="23">
        <v>1.4925373134328401E-2</v>
      </c>
      <c r="J29" s="17"/>
      <c r="K29" s="122">
        <v>-495</v>
      </c>
      <c r="L29" s="8"/>
      <c r="M29" s="122">
        <v>-264</v>
      </c>
      <c r="N29" s="123">
        <v>-277</v>
      </c>
      <c r="O29" s="26">
        <v>4.924242424242431E-2</v>
      </c>
    </row>
    <row r="30" spans="1:15" ht="15.5" x14ac:dyDescent="0.35">
      <c r="A30" s="124" t="s">
        <v>43</v>
      </c>
      <c r="B30" s="22">
        <v>4</v>
      </c>
      <c r="C30" s="12">
        <v>4</v>
      </c>
      <c r="D30" s="12">
        <v>5</v>
      </c>
      <c r="E30" s="12">
        <v>2</v>
      </c>
      <c r="F30" s="12">
        <v>7</v>
      </c>
      <c r="G30" s="43">
        <v>3</v>
      </c>
      <c r="H30" s="16">
        <v>-0.5714285714285714</v>
      </c>
      <c r="I30" s="23">
        <v>-0.25</v>
      </c>
      <c r="J30" s="17"/>
      <c r="K30" s="125">
        <v>16</v>
      </c>
      <c r="L30" s="8"/>
      <c r="M30" s="125">
        <v>8</v>
      </c>
      <c r="N30" s="126">
        <v>10</v>
      </c>
      <c r="O30" s="26">
        <v>0.25</v>
      </c>
    </row>
    <row r="31" spans="1:15" ht="15.5" x14ac:dyDescent="0.35">
      <c r="A31" s="28" t="s">
        <v>44</v>
      </c>
      <c r="B31" s="114">
        <v>716</v>
      </c>
      <c r="C31" s="115">
        <v>708</v>
      </c>
      <c r="D31" s="115">
        <v>689</v>
      </c>
      <c r="E31" s="115">
        <v>628</v>
      </c>
      <c r="F31" s="30">
        <v>460</v>
      </c>
      <c r="G31" s="127">
        <v>468</v>
      </c>
      <c r="H31" s="116">
        <v>1.7391304347825987E-2</v>
      </c>
      <c r="I31" s="116">
        <v>-0.33898305084745761</v>
      </c>
      <c r="J31" s="33"/>
      <c r="K31" s="34">
        <v>2742</v>
      </c>
      <c r="L31" s="8"/>
      <c r="M31" s="34">
        <v>1425</v>
      </c>
      <c r="N31" s="36">
        <v>929</v>
      </c>
      <c r="O31" s="128">
        <v>-0.34807017543859653</v>
      </c>
    </row>
    <row r="32" spans="1:15" ht="15.5" x14ac:dyDescent="0.35">
      <c r="A32" s="42" t="s">
        <v>45</v>
      </c>
      <c r="B32" s="22">
        <v>-217</v>
      </c>
      <c r="C32" s="12">
        <v>-227</v>
      </c>
      <c r="D32" s="12">
        <v>-212</v>
      </c>
      <c r="E32" s="12">
        <v>-205</v>
      </c>
      <c r="F32" s="12">
        <v>-140</v>
      </c>
      <c r="G32" s="129">
        <v>-120</v>
      </c>
      <c r="H32" s="16">
        <v>-0.1428571428571429</v>
      </c>
      <c r="I32" s="23">
        <v>-0.47136563876651982</v>
      </c>
      <c r="J32" s="17"/>
      <c r="K32" s="122">
        <v>-862</v>
      </c>
      <c r="L32" s="8"/>
      <c r="M32" s="122">
        <v>-444</v>
      </c>
      <c r="N32" s="123">
        <v>-260</v>
      </c>
      <c r="O32" s="26">
        <v>-0.4144144144144144</v>
      </c>
    </row>
    <row r="33" spans="1:15" ht="15.5" x14ac:dyDescent="0.35">
      <c r="A33" s="130" t="s">
        <v>46</v>
      </c>
      <c r="B33" s="131">
        <v>499</v>
      </c>
      <c r="C33" s="132">
        <v>481</v>
      </c>
      <c r="D33" s="132">
        <v>477</v>
      </c>
      <c r="E33" s="132">
        <v>422</v>
      </c>
      <c r="F33" s="133">
        <v>321</v>
      </c>
      <c r="G33" s="134">
        <v>348</v>
      </c>
      <c r="H33" s="135">
        <v>8.4112149532710179E-2</v>
      </c>
      <c r="I33" s="135">
        <v>-0.27650727650727647</v>
      </c>
      <c r="J33" s="33"/>
      <c r="K33" s="136">
        <v>1880</v>
      </c>
      <c r="L33" s="8"/>
      <c r="M33" s="136">
        <v>980</v>
      </c>
      <c r="N33" s="137">
        <v>669</v>
      </c>
      <c r="O33" s="138">
        <v>-0.31734693877551023</v>
      </c>
    </row>
    <row r="34" spans="1:15" ht="15.5" x14ac:dyDescent="0.35">
      <c r="A34" s="58" t="s">
        <v>47</v>
      </c>
      <c r="B34" s="59">
        <v>0.16400000000000001</v>
      </c>
      <c r="C34" s="60">
        <v>0.156</v>
      </c>
      <c r="D34" s="60">
        <v>0.155</v>
      </c>
      <c r="E34" s="60">
        <v>0.128</v>
      </c>
      <c r="F34" s="61">
        <v>0.10100000000000001</v>
      </c>
      <c r="G34" s="62">
        <v>0.111</v>
      </c>
      <c r="H34" s="51">
        <v>9.9009900990098876E-2</v>
      </c>
      <c r="I34" s="51">
        <v>-0.28846153846153844</v>
      </c>
      <c r="J34" s="63"/>
      <c r="K34" s="61">
        <v>0.15</v>
      </c>
      <c r="L34" s="64"/>
      <c r="M34" s="61">
        <v>0.16</v>
      </c>
      <c r="N34" s="139">
        <v>0.106</v>
      </c>
      <c r="O34" s="53">
        <v>-5.4000000000000006E-2</v>
      </c>
    </row>
    <row r="35" spans="1:15" ht="15.5" x14ac:dyDescent="0.35">
      <c r="A35" s="130" t="s">
        <v>48</v>
      </c>
      <c r="B35" s="140"/>
      <c r="C35" s="141"/>
      <c r="D35" s="141"/>
      <c r="E35" s="141">
        <v>542.08000000000004</v>
      </c>
      <c r="F35" s="142">
        <v>518</v>
      </c>
      <c r="G35" s="143">
        <v>527</v>
      </c>
      <c r="H35" s="135">
        <v>1.7374517374517451E-2</v>
      </c>
      <c r="I35" s="135"/>
      <c r="J35" s="144"/>
      <c r="K35" s="145"/>
      <c r="L35" s="8"/>
      <c r="M35" s="145">
        <v>0</v>
      </c>
      <c r="N35" s="146">
        <v>1044</v>
      </c>
      <c r="O35" s="138">
        <v>6.5306122448979487E-2</v>
      </c>
    </row>
    <row r="36" spans="1:15" ht="15.5" x14ac:dyDescent="0.35">
      <c r="A36" s="87" t="s">
        <v>49</v>
      </c>
      <c r="B36" s="147"/>
      <c r="C36" s="148"/>
      <c r="D36" s="148"/>
      <c r="E36" s="149">
        <v>0.1639685420447671</v>
      </c>
      <c r="F36" s="90">
        <v>0.16289308176100628</v>
      </c>
      <c r="G36" s="150">
        <v>0.16874799871918028</v>
      </c>
      <c r="H36" s="151">
        <v>3.5943312600373201E-2</v>
      </c>
      <c r="I36" s="151"/>
      <c r="J36" s="63"/>
      <c r="K36" s="152">
        <v>0</v>
      </c>
      <c r="L36" s="64"/>
      <c r="M36" s="152"/>
      <c r="N36" s="153">
        <v>0.16563541170871013</v>
      </c>
      <c r="O36" s="154"/>
    </row>
    <row r="37" spans="1:15" ht="15.5" x14ac:dyDescent="0.35">
      <c r="A37" s="155"/>
      <c r="B37" s="156"/>
      <c r="C37" s="157"/>
      <c r="D37" s="157"/>
      <c r="E37" s="157"/>
      <c r="F37" s="158"/>
      <c r="G37" s="159"/>
      <c r="H37" s="160"/>
      <c r="I37" s="160"/>
      <c r="J37" s="161"/>
      <c r="K37" s="162"/>
      <c r="L37" s="8"/>
      <c r="M37" s="162"/>
      <c r="N37" s="163"/>
      <c r="O37" s="164"/>
    </row>
    <row r="38" spans="1:15" ht="15.5" x14ac:dyDescent="0.35">
      <c r="A38" s="165" t="s">
        <v>50</v>
      </c>
      <c r="B38" s="166">
        <v>233</v>
      </c>
      <c r="C38" s="167">
        <v>401</v>
      </c>
      <c r="D38" s="167">
        <v>355</v>
      </c>
      <c r="E38" s="167">
        <v>665</v>
      </c>
      <c r="F38" s="14">
        <v>108</v>
      </c>
      <c r="G38" s="15">
        <v>252</v>
      </c>
      <c r="H38" s="16">
        <v>1.3333333333333335</v>
      </c>
      <c r="I38" s="23">
        <v>-0.37157107231920194</v>
      </c>
      <c r="J38" s="17"/>
      <c r="K38" s="168">
        <v>1654</v>
      </c>
      <c r="L38" s="8"/>
      <c r="M38" s="168">
        <v>634</v>
      </c>
      <c r="N38" s="169">
        <v>359</v>
      </c>
      <c r="O38" s="26">
        <v>-0.43375394321766558</v>
      </c>
    </row>
    <row r="39" spans="1:15" ht="15.5" x14ac:dyDescent="0.35">
      <c r="A39" s="58" t="s">
        <v>51</v>
      </c>
      <c r="B39" s="59">
        <v>7.6393442622950822E-2</v>
      </c>
      <c r="C39" s="60">
        <v>0.13006811547194291</v>
      </c>
      <c r="D39" s="60">
        <v>0.11555989583333333</v>
      </c>
      <c r="E39" s="60">
        <v>0.20114942528735633</v>
      </c>
      <c r="F39" s="61">
        <v>3.3962264150943396E-2</v>
      </c>
      <c r="G39" s="62">
        <v>8.069164265129683E-2</v>
      </c>
      <c r="H39" s="23">
        <v>4.6729378500353434E-2</v>
      </c>
      <c r="I39" s="23">
        <v>-4.9376472820646083E-2</v>
      </c>
      <c r="J39" s="63"/>
      <c r="K39" s="61">
        <v>0.13220366077851492</v>
      </c>
      <c r="L39" s="64"/>
      <c r="M39" s="61">
        <v>0.10337518343388227</v>
      </c>
      <c r="N39" s="139">
        <v>5.6957004600983657E-2</v>
      </c>
      <c r="O39" s="26">
        <v>-4.6418178832898616E-2</v>
      </c>
    </row>
    <row r="40" spans="1:15" ht="16" thickBot="1" x14ac:dyDescent="0.4">
      <c r="A40" s="170" t="s">
        <v>52</v>
      </c>
      <c r="B40" s="171">
        <v>1227</v>
      </c>
      <c r="C40" s="172">
        <v>1079</v>
      </c>
      <c r="D40" s="172">
        <v>1106</v>
      </c>
      <c r="E40" s="172">
        <v>891</v>
      </c>
      <c r="F40" s="173">
        <v>1404</v>
      </c>
      <c r="G40" s="174">
        <v>1230</v>
      </c>
      <c r="H40" s="175">
        <v>-0.12393162393162394</v>
      </c>
      <c r="I40" s="176">
        <v>0.13994439295644123</v>
      </c>
      <c r="J40" s="17"/>
      <c r="K40" s="177">
        <v>4303</v>
      </c>
      <c r="L40" s="8"/>
      <c r="M40" s="177">
        <v>2306</v>
      </c>
      <c r="N40" s="178">
        <v>2634</v>
      </c>
      <c r="O40" s="179">
        <v>0.142237640936687</v>
      </c>
    </row>
    <row r="41" spans="1:15" ht="15.5" x14ac:dyDescent="0.35">
      <c r="A41" s="180"/>
      <c r="B41" s="181"/>
      <c r="C41" s="17"/>
      <c r="D41" s="17"/>
      <c r="E41" s="17"/>
      <c r="F41" s="17"/>
      <c r="G41" s="17"/>
      <c r="H41" s="182"/>
      <c r="I41" s="182"/>
      <c r="J41" s="180"/>
      <c r="K41" s="64"/>
      <c r="L41" s="8"/>
      <c r="M41" s="64"/>
      <c r="N41" s="64"/>
      <c r="O41" s="182"/>
    </row>
    <row r="42" spans="1:15" ht="15.5" x14ac:dyDescent="0.35">
      <c r="A42" s="183" t="s">
        <v>53</v>
      </c>
      <c r="B42" s="184"/>
      <c r="C42" s="185"/>
      <c r="D42" s="185"/>
      <c r="E42" s="185"/>
      <c r="F42" s="185"/>
      <c r="G42" s="185"/>
      <c r="H42" s="185"/>
      <c r="I42" s="185"/>
      <c r="J42" s="180"/>
      <c r="K42" s="7" t="s">
        <v>9</v>
      </c>
      <c r="L42" s="8"/>
      <c r="M42" s="7" t="s">
        <v>10</v>
      </c>
      <c r="N42" s="7" t="s">
        <v>11</v>
      </c>
      <c r="O42" s="9" t="s">
        <v>12</v>
      </c>
    </row>
    <row r="43" spans="1:15" ht="15.5" x14ac:dyDescent="0.35">
      <c r="A43" s="186" t="s">
        <v>54</v>
      </c>
      <c r="B43" s="187">
        <v>3.04</v>
      </c>
      <c r="C43" s="188">
        <v>2.83</v>
      </c>
      <c r="D43" s="188">
        <v>3.4</v>
      </c>
      <c r="E43" s="188">
        <v>0.47</v>
      </c>
      <c r="F43" s="189">
        <v>2.7362229893875467</v>
      </c>
      <c r="G43" s="190">
        <v>2.93</v>
      </c>
      <c r="H43" s="191">
        <v>7.081915887850454E-2</v>
      </c>
      <c r="I43" s="192">
        <v>3.5335689045936425E-2</v>
      </c>
      <c r="J43" s="180"/>
      <c r="K43" s="193">
        <v>16.025231215104633</v>
      </c>
      <c r="L43" s="8"/>
      <c r="M43" s="194">
        <v>5.87</v>
      </c>
      <c r="N43" s="195">
        <v>5.6662229893875473</v>
      </c>
      <c r="O43" s="26">
        <v>-3.4714993290026031E-2</v>
      </c>
    </row>
    <row r="44" spans="1:15" ht="15.5" x14ac:dyDescent="0.35">
      <c r="A44" s="186" t="s">
        <v>55</v>
      </c>
      <c r="B44" s="196">
        <v>2.8</v>
      </c>
      <c r="C44" s="197">
        <v>2.8</v>
      </c>
      <c r="D44" s="197">
        <v>3.4</v>
      </c>
      <c r="E44" s="197">
        <v>3.1</v>
      </c>
      <c r="F44" s="198">
        <v>3.2</v>
      </c>
      <c r="G44" s="199">
        <v>3.2</v>
      </c>
      <c r="H44" s="191">
        <v>0</v>
      </c>
      <c r="I44" s="192">
        <v>0.14285714285714302</v>
      </c>
      <c r="J44" s="180"/>
      <c r="K44" s="200">
        <v>12.2</v>
      </c>
      <c r="L44" s="8"/>
      <c r="M44" s="200">
        <v>5.6</v>
      </c>
      <c r="N44" s="200">
        <v>6.4</v>
      </c>
      <c r="O44" s="26">
        <v>0.14285714285714302</v>
      </c>
    </row>
    <row r="45" spans="1:15" ht="15.5" x14ac:dyDescent="0.35">
      <c r="A45" s="186" t="s">
        <v>56</v>
      </c>
      <c r="B45" s="201">
        <v>0.40229508196721314</v>
      </c>
      <c r="C45" s="202">
        <v>0.3499837820304898</v>
      </c>
      <c r="D45" s="202">
        <v>0.36002604166666669</v>
      </c>
      <c r="E45" s="202">
        <v>0.26950998185117969</v>
      </c>
      <c r="F45" s="203">
        <v>0.44150943396226416</v>
      </c>
      <c r="G45" s="204">
        <v>0.39385206532180594</v>
      </c>
      <c r="H45" s="191">
        <v>-0.10794190333095233</v>
      </c>
      <c r="I45" s="192">
        <v>0.12534376032171246</v>
      </c>
      <c r="J45" s="63"/>
      <c r="K45" s="205">
        <v>0.34393733514507235</v>
      </c>
      <c r="L45" s="8"/>
      <c r="M45" s="205">
        <v>0.37599869558128157</v>
      </c>
      <c r="N45" s="205">
        <v>0.41789623988576868</v>
      </c>
      <c r="O45" s="26">
        <v>0.11143002568058091</v>
      </c>
    </row>
    <row r="46" spans="1:15" ht="15.5" x14ac:dyDescent="0.35">
      <c r="A46" s="206" t="s">
        <v>57</v>
      </c>
      <c r="B46" s="207">
        <v>1.6</v>
      </c>
      <c r="C46" s="208">
        <v>1.5</v>
      </c>
      <c r="D46" s="208">
        <v>1.5</v>
      </c>
      <c r="E46" s="208">
        <v>2.2999999999999998</v>
      </c>
      <c r="F46" s="209">
        <v>2.2000000000000002</v>
      </c>
      <c r="G46" s="210">
        <v>2.1</v>
      </c>
      <c r="H46" s="211"/>
      <c r="I46" s="212"/>
      <c r="J46" s="180"/>
      <c r="K46" s="213">
        <v>2.2599999999999998</v>
      </c>
      <c r="L46" s="8"/>
      <c r="M46" s="213"/>
      <c r="N46" s="213"/>
      <c r="O46" s="214"/>
    </row>
    <row r="47" spans="1:15" ht="15.5" x14ac:dyDescent="0.35">
      <c r="A47" s="215" t="s">
        <v>58</v>
      </c>
      <c r="B47" s="216"/>
      <c r="C47" s="17"/>
      <c r="D47" s="17"/>
      <c r="E47" s="17"/>
      <c r="F47" s="17"/>
      <c r="G47" s="17"/>
      <c r="H47" s="180"/>
      <c r="I47" s="180"/>
      <c r="J47" s="180"/>
      <c r="K47" s="180"/>
      <c r="L47" s="8"/>
      <c r="M47" s="180"/>
      <c r="N47" s="180"/>
      <c r="O47" s="180"/>
    </row>
    <row r="48" spans="1:15" ht="15.5" x14ac:dyDescent="0.35">
      <c r="A48" s="217" t="s">
        <v>59</v>
      </c>
      <c r="B48" s="181"/>
      <c r="C48" s="17"/>
      <c r="D48" s="17"/>
      <c r="E48" s="17"/>
      <c r="F48" s="17"/>
      <c r="G48" s="218"/>
      <c r="H48" s="180"/>
      <c r="I48" s="180"/>
      <c r="J48" s="180"/>
      <c r="K48" s="180"/>
      <c r="L48" s="8"/>
      <c r="M48" s="180"/>
      <c r="N48" s="219">
        <v>8.8991177598772531</v>
      </c>
      <c r="O48" s="180"/>
    </row>
    <row r="49" spans="1:15" ht="15.5" x14ac:dyDescent="0.35">
      <c r="A49" s="217" t="s">
        <v>60</v>
      </c>
      <c r="B49" s="181"/>
      <c r="C49" s="17"/>
      <c r="D49" s="17"/>
      <c r="E49" s="17"/>
      <c r="F49" s="17"/>
      <c r="G49" s="17"/>
      <c r="H49" s="180"/>
      <c r="I49" s="180"/>
      <c r="J49" s="180"/>
      <c r="K49" s="180"/>
      <c r="L49" s="8"/>
      <c r="M49" s="180"/>
      <c r="N49" s="180"/>
      <c r="O49" s="180"/>
    </row>
    <row r="50" spans="1:15" ht="15.5" x14ac:dyDescent="0.35">
      <c r="A50" s="217" t="s">
        <v>61</v>
      </c>
      <c r="B50" s="181"/>
      <c r="C50" s="17"/>
      <c r="D50" s="17"/>
      <c r="E50" s="17"/>
      <c r="F50" s="17"/>
      <c r="G50" s="17"/>
      <c r="H50" s="17"/>
      <c r="I50" s="180"/>
      <c r="J50" s="64"/>
      <c r="K50" s="180"/>
      <c r="L50" s="8"/>
      <c r="M50" s="180"/>
      <c r="N50" s="180"/>
      <c r="O50" s="180"/>
    </row>
    <row r="51" spans="1:15" ht="15.5" x14ac:dyDescent="0.35">
      <c r="A51" s="217"/>
      <c r="B51" s="181"/>
      <c r="C51" s="17"/>
      <c r="D51" s="17"/>
      <c r="E51" s="17"/>
      <c r="F51" s="17"/>
      <c r="G51" s="17"/>
      <c r="H51" s="17"/>
      <c r="I51" s="180"/>
      <c r="J51" s="64"/>
      <c r="K51" s="180"/>
      <c r="L51" s="8"/>
      <c r="M51" s="180"/>
      <c r="N51" s="180"/>
      <c r="O51" s="180"/>
    </row>
  </sheetData>
  <mergeCells count="1">
    <mergeCell ref="B23:E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B1D4C-53AB-4C72-953C-4CECF7E2E120}">
  <dimension ref="A1:AI30"/>
  <sheetViews>
    <sheetView zoomScale="38" workbookViewId="0">
      <selection activeCell="H36" sqref="H36"/>
    </sheetView>
  </sheetViews>
  <sheetFormatPr defaultRowHeight="14.5" x14ac:dyDescent="0.35"/>
  <cols>
    <col min="1" max="1" width="52.54296875" bestFit="1" customWidth="1"/>
    <col min="2" max="2" width="8.08984375" bestFit="1" customWidth="1"/>
    <col min="3" max="5" width="8.1796875" bestFit="1" customWidth="1"/>
    <col min="6" max="6" width="8.08984375" bestFit="1" customWidth="1"/>
    <col min="7" max="13" width="8.1796875" bestFit="1" customWidth="1"/>
    <col min="14" max="19" width="8.08984375" bestFit="1" customWidth="1"/>
    <col min="20" max="20" width="1.90625" bestFit="1" customWidth="1"/>
    <col min="21" max="26" width="7.7265625" bestFit="1" customWidth="1"/>
    <col min="27" max="27" width="1.90625" bestFit="1" customWidth="1"/>
    <col min="28" max="33" width="8.08984375" bestFit="1" customWidth="1"/>
    <col min="34" max="34" width="6.90625" bestFit="1" customWidth="1"/>
    <col min="35" max="35" width="6.1796875" bestFit="1" customWidth="1"/>
  </cols>
  <sheetData>
    <row r="1" spans="1:35" ht="15.5" x14ac:dyDescent="0.35">
      <c r="A1" s="220"/>
      <c r="B1" s="221"/>
      <c r="C1" s="221"/>
      <c r="D1" s="221"/>
      <c r="E1" s="221"/>
      <c r="F1" s="221"/>
      <c r="G1" s="221"/>
      <c r="H1" s="221"/>
      <c r="I1" s="221"/>
      <c r="J1" s="222" t="s">
        <v>62</v>
      </c>
      <c r="K1" s="222"/>
      <c r="L1" s="222"/>
      <c r="M1" s="222"/>
      <c r="N1" s="222"/>
      <c r="O1" s="222"/>
      <c r="P1" s="222"/>
      <c r="Q1" s="222"/>
      <c r="R1" s="222"/>
      <c r="S1" s="223"/>
      <c r="T1" s="224"/>
      <c r="U1" s="225" t="s">
        <v>63</v>
      </c>
      <c r="V1" s="225"/>
      <c r="W1" s="225"/>
      <c r="X1" s="225"/>
      <c r="Y1" s="225"/>
      <c r="Z1" s="226"/>
      <c r="AA1" s="224"/>
      <c r="AB1" s="227" t="s">
        <v>64</v>
      </c>
      <c r="AC1" s="227"/>
      <c r="AD1" s="227"/>
      <c r="AE1" s="227"/>
      <c r="AF1" s="227"/>
      <c r="AG1" s="227"/>
      <c r="AH1" s="227"/>
      <c r="AI1" s="228"/>
    </row>
    <row r="2" spans="1:35" ht="15.5" x14ac:dyDescent="0.35">
      <c r="A2" s="229" t="s">
        <v>65</v>
      </c>
      <c r="B2" s="230" t="s">
        <v>66</v>
      </c>
      <c r="C2" s="231" t="s">
        <v>67</v>
      </c>
      <c r="D2" s="231" t="s">
        <v>68</v>
      </c>
      <c r="E2" s="232" t="s">
        <v>69</v>
      </c>
      <c r="F2" s="230" t="s">
        <v>70</v>
      </c>
      <c r="G2" s="231" t="s">
        <v>71</v>
      </c>
      <c r="H2" s="231" t="s">
        <v>72</v>
      </c>
      <c r="I2" s="232" t="s">
        <v>73</v>
      </c>
      <c r="J2" s="233" t="s">
        <v>74</v>
      </c>
      <c r="K2" s="234" t="s">
        <v>75</v>
      </c>
      <c r="L2" s="234" t="s">
        <v>76</v>
      </c>
      <c r="M2" s="234" t="s">
        <v>77</v>
      </c>
      <c r="N2" s="235" t="s">
        <v>1</v>
      </c>
      <c r="O2" s="235" t="s">
        <v>2</v>
      </c>
      <c r="P2" s="235" t="s">
        <v>3</v>
      </c>
      <c r="Q2" s="235" t="s">
        <v>4</v>
      </c>
      <c r="R2" s="235" t="s">
        <v>5</v>
      </c>
      <c r="S2" s="235" t="s">
        <v>6</v>
      </c>
      <c r="T2" s="235"/>
      <c r="U2" s="235" t="s">
        <v>1</v>
      </c>
      <c r="V2" s="235" t="s">
        <v>2</v>
      </c>
      <c r="W2" s="235" t="s">
        <v>3</v>
      </c>
      <c r="X2" s="235" t="s">
        <v>4</v>
      </c>
      <c r="Y2" s="235" t="s">
        <v>5</v>
      </c>
      <c r="Z2" s="235" t="s">
        <v>6</v>
      </c>
      <c r="AA2" s="235"/>
      <c r="AB2" s="235" t="s">
        <v>1</v>
      </c>
      <c r="AC2" s="235" t="s">
        <v>2</v>
      </c>
      <c r="AD2" s="235" t="s">
        <v>3</v>
      </c>
      <c r="AE2" s="235" t="s">
        <v>4</v>
      </c>
      <c r="AF2" s="235" t="s">
        <v>5</v>
      </c>
      <c r="AG2" s="235" t="s">
        <v>6</v>
      </c>
      <c r="AH2" s="236" t="s">
        <v>7</v>
      </c>
      <c r="AI2" s="236" t="s">
        <v>8</v>
      </c>
    </row>
    <row r="3" spans="1:35" ht="15.5" x14ac:dyDescent="0.35">
      <c r="A3" s="237" t="s">
        <v>78</v>
      </c>
      <c r="B3" s="181">
        <v>2855</v>
      </c>
      <c r="C3" s="238">
        <v>2926</v>
      </c>
      <c r="D3" s="238">
        <v>2993</v>
      </c>
      <c r="E3" s="239">
        <v>3032</v>
      </c>
      <c r="F3" s="181">
        <v>3061</v>
      </c>
      <c r="G3" s="238">
        <v>3032</v>
      </c>
      <c r="H3" s="238">
        <v>3022</v>
      </c>
      <c r="I3" s="239">
        <v>3044</v>
      </c>
      <c r="J3" s="181">
        <v>3087</v>
      </c>
      <c r="K3" s="238">
        <v>3181</v>
      </c>
      <c r="L3" s="238">
        <v>3239</v>
      </c>
      <c r="M3" s="238">
        <v>3284</v>
      </c>
      <c r="N3" s="181">
        <v>3322.9630000000002</v>
      </c>
      <c r="O3" s="238">
        <v>3363.6309999999999</v>
      </c>
      <c r="P3" s="240">
        <v>3402.5050000000001</v>
      </c>
      <c r="Q3" s="241">
        <v>3472.4879999999998</v>
      </c>
      <c r="R3" s="242">
        <v>3528.03</v>
      </c>
      <c r="S3" s="243">
        <v>3576.4639999999995</v>
      </c>
      <c r="T3" s="244"/>
      <c r="U3" s="241">
        <v>3249.9430000000002</v>
      </c>
      <c r="V3" s="241">
        <v>3249.2350000000001</v>
      </c>
      <c r="W3" s="241">
        <v>3249.31</v>
      </c>
      <c r="X3" s="245">
        <v>3199.6219999999998</v>
      </c>
      <c r="Y3" s="246">
        <v>3197.614</v>
      </c>
      <c r="Z3" s="243">
        <v>3195.491</v>
      </c>
      <c r="AA3" s="247"/>
      <c r="AB3" s="241">
        <v>6573</v>
      </c>
      <c r="AC3" s="241">
        <v>6613</v>
      </c>
      <c r="AD3" s="241">
        <v>6652</v>
      </c>
      <c r="AE3" s="245">
        <v>6672</v>
      </c>
      <c r="AF3" s="246">
        <v>6726</v>
      </c>
      <c r="AG3" s="248">
        <v>6772</v>
      </c>
      <c r="AH3" s="249">
        <v>7.0000000000000001E-3</v>
      </c>
      <c r="AI3" s="250">
        <v>2.4E-2</v>
      </c>
    </row>
    <row r="4" spans="1:35" ht="15.5" x14ac:dyDescent="0.35">
      <c r="A4" s="237" t="s">
        <v>79</v>
      </c>
      <c r="B4" s="181">
        <v>8396</v>
      </c>
      <c r="C4" s="238">
        <v>8438</v>
      </c>
      <c r="D4" s="238">
        <v>8337</v>
      </c>
      <c r="E4" s="239">
        <v>8249</v>
      </c>
      <c r="F4" s="181">
        <v>7948</v>
      </c>
      <c r="G4" s="238">
        <v>7591</v>
      </c>
      <c r="H4" s="238">
        <v>7658</v>
      </c>
      <c r="I4" s="239">
        <v>7397</v>
      </c>
      <c r="J4" s="181">
        <v>7160</v>
      </c>
      <c r="K4" s="238">
        <v>7032</v>
      </c>
      <c r="L4" s="238">
        <v>7118</v>
      </c>
      <c r="M4" s="238">
        <v>7021</v>
      </c>
      <c r="N4" s="181">
        <v>6901.8339999999998</v>
      </c>
      <c r="O4" s="238">
        <v>7128.0360000000001</v>
      </c>
      <c r="P4" s="240">
        <v>7294.5810000000001</v>
      </c>
      <c r="Q4" s="241">
        <v>7497.9859999999999</v>
      </c>
      <c r="R4" s="242">
        <v>7599.4480000000003</v>
      </c>
      <c r="S4" s="243">
        <v>7696.4990000000007</v>
      </c>
      <c r="T4" s="244"/>
      <c r="U4" s="241">
        <v>6137.4170000000004</v>
      </c>
      <c r="V4" s="251">
        <v>6046.348</v>
      </c>
      <c r="W4" s="252">
        <v>5921.8519999999999</v>
      </c>
      <c r="X4" s="245">
        <v>5814.817</v>
      </c>
      <c r="Y4" s="246">
        <v>5859.4009999999998</v>
      </c>
      <c r="Z4" s="253">
        <v>5895.8939999999993</v>
      </c>
      <c r="AA4" s="247"/>
      <c r="AB4" s="241">
        <v>13039</v>
      </c>
      <c r="AC4" s="251">
        <v>13174</v>
      </c>
      <c r="AD4" s="252">
        <v>13216</v>
      </c>
      <c r="AE4" s="245">
        <v>13313</v>
      </c>
      <c r="AF4" s="246">
        <v>13459</v>
      </c>
      <c r="AG4" s="248">
        <v>13592</v>
      </c>
      <c r="AH4" s="249">
        <v>0.01</v>
      </c>
      <c r="AI4" s="250">
        <v>3.2000000000000001E-2</v>
      </c>
    </row>
    <row r="5" spans="1:35" ht="15.5" x14ac:dyDescent="0.35">
      <c r="A5" s="237" t="s">
        <v>80</v>
      </c>
      <c r="B5" s="181">
        <v>0</v>
      </c>
      <c r="C5" s="238">
        <v>0</v>
      </c>
      <c r="D5" s="238">
        <v>0</v>
      </c>
      <c r="E5" s="239">
        <v>0</v>
      </c>
      <c r="F5" s="181"/>
      <c r="G5" s="238"/>
      <c r="H5" s="238"/>
      <c r="I5" s="239"/>
      <c r="J5" s="181">
        <v>3</v>
      </c>
      <c r="K5" s="238">
        <v>4</v>
      </c>
      <c r="L5" s="238">
        <v>8</v>
      </c>
      <c r="M5" s="238">
        <v>13</v>
      </c>
      <c r="N5" s="181">
        <v>16.466999999999999</v>
      </c>
      <c r="O5" s="238">
        <v>20.849</v>
      </c>
      <c r="P5" s="240">
        <v>25.366</v>
      </c>
      <c r="Q5" s="241">
        <v>30.356000000000002</v>
      </c>
      <c r="R5" s="242">
        <v>35.56</v>
      </c>
      <c r="S5" s="243">
        <v>40.624000000000002</v>
      </c>
      <c r="T5" s="244"/>
      <c r="U5" s="241">
        <v>69.772999999999996</v>
      </c>
      <c r="V5" s="251">
        <v>70.061999999999998</v>
      </c>
      <c r="W5" s="252">
        <v>70.388999999999996</v>
      </c>
      <c r="X5" s="245">
        <v>71.042000000000002</v>
      </c>
      <c r="Y5" s="246">
        <v>71.397999999999996</v>
      </c>
      <c r="Z5" s="253">
        <v>72.825000000000003</v>
      </c>
      <c r="AA5" s="247"/>
      <c r="AB5" s="241">
        <v>86</v>
      </c>
      <c r="AC5" s="251">
        <v>91</v>
      </c>
      <c r="AD5" s="252">
        <v>96</v>
      </c>
      <c r="AE5" s="245">
        <v>101</v>
      </c>
      <c r="AF5" s="246">
        <v>107</v>
      </c>
      <c r="AG5" s="254">
        <v>113</v>
      </c>
      <c r="AH5" s="249">
        <v>5.6000000000000001E-2</v>
      </c>
      <c r="AI5" s="250">
        <v>0.24199999999999999</v>
      </c>
    </row>
    <row r="6" spans="1:35" ht="15.5" x14ac:dyDescent="0.35">
      <c r="A6" s="255" t="s">
        <v>81</v>
      </c>
      <c r="B6" s="256">
        <v>11251</v>
      </c>
      <c r="C6" s="257">
        <v>11364</v>
      </c>
      <c r="D6" s="257">
        <v>11330</v>
      </c>
      <c r="E6" s="258">
        <v>11281</v>
      </c>
      <c r="F6" s="256">
        <v>11009</v>
      </c>
      <c r="G6" s="257">
        <v>10623</v>
      </c>
      <c r="H6" s="257">
        <v>10680</v>
      </c>
      <c r="I6" s="258">
        <v>10441</v>
      </c>
      <c r="J6" s="256">
        <v>10250</v>
      </c>
      <c r="K6" s="257">
        <v>10217</v>
      </c>
      <c r="L6" s="257">
        <v>10365</v>
      </c>
      <c r="M6" s="257">
        <v>10318</v>
      </c>
      <c r="N6" s="256">
        <v>10241</v>
      </c>
      <c r="O6" s="257">
        <v>10513</v>
      </c>
      <c r="P6" s="259">
        <v>10722</v>
      </c>
      <c r="Q6" s="259">
        <v>11001</v>
      </c>
      <c r="R6" s="260">
        <v>11163</v>
      </c>
      <c r="S6" s="261">
        <v>11314</v>
      </c>
      <c r="T6" s="262">
        <v>0</v>
      </c>
      <c r="U6" s="257">
        <v>9457</v>
      </c>
      <c r="V6" s="257">
        <v>9366</v>
      </c>
      <c r="W6" s="259">
        <v>9242</v>
      </c>
      <c r="X6" s="259">
        <v>9085</v>
      </c>
      <c r="Y6" s="260">
        <v>9128</v>
      </c>
      <c r="Z6" s="263">
        <v>9164</v>
      </c>
      <c r="AA6" s="262">
        <v>0</v>
      </c>
      <c r="AB6" s="257">
        <v>19698</v>
      </c>
      <c r="AC6" s="257">
        <v>19878</v>
      </c>
      <c r="AD6" s="259">
        <v>19964</v>
      </c>
      <c r="AE6" s="259">
        <v>20086</v>
      </c>
      <c r="AF6" s="260">
        <v>20292</v>
      </c>
      <c r="AG6" s="264">
        <v>20477</v>
      </c>
      <c r="AH6" s="265">
        <v>8.9999999999999993E-3</v>
      </c>
      <c r="AI6" s="266">
        <v>0.03</v>
      </c>
    </row>
    <row r="7" spans="1:35" ht="15.5" x14ac:dyDescent="0.35">
      <c r="A7" s="267"/>
      <c r="B7" s="268"/>
      <c r="C7" s="269"/>
      <c r="D7" s="269"/>
      <c r="E7" s="270"/>
      <c r="F7" s="268"/>
      <c r="G7" s="269"/>
      <c r="H7" s="269"/>
      <c r="I7" s="270"/>
      <c r="J7" s="268"/>
      <c r="K7" s="269"/>
      <c r="L7" s="269"/>
      <c r="M7" s="269"/>
      <c r="N7" s="268"/>
      <c r="O7" s="269"/>
      <c r="P7" s="271"/>
      <c r="Q7" s="271"/>
      <c r="R7" s="272"/>
      <c r="S7" s="273"/>
      <c r="T7" s="247"/>
      <c r="U7" s="274"/>
      <c r="V7" s="274"/>
      <c r="W7" s="269"/>
      <c r="X7" s="275"/>
      <c r="Y7" s="269"/>
      <c r="Z7" s="276"/>
      <c r="AA7" s="247"/>
      <c r="AB7" s="180"/>
      <c r="AC7" s="180"/>
      <c r="AD7" s="269"/>
      <c r="AE7" s="180"/>
      <c r="AF7" s="272"/>
      <c r="AG7" s="276"/>
      <c r="AH7" s="249"/>
      <c r="AI7" s="250"/>
    </row>
    <row r="8" spans="1:35" ht="15.5" x14ac:dyDescent="0.35">
      <c r="A8" s="267" t="s">
        <v>82</v>
      </c>
      <c r="B8" s="268"/>
      <c r="C8" s="269"/>
      <c r="D8" s="269"/>
      <c r="E8" s="270"/>
      <c r="F8" s="268"/>
      <c r="G8" s="269"/>
      <c r="H8" s="269"/>
      <c r="I8" s="270"/>
      <c r="J8" s="268"/>
      <c r="K8" s="269"/>
      <c r="L8" s="269"/>
      <c r="M8" s="269"/>
      <c r="N8" s="268"/>
      <c r="O8" s="269"/>
      <c r="P8" s="271"/>
      <c r="Q8" s="271"/>
      <c r="R8" s="272"/>
      <c r="S8" s="273"/>
      <c r="T8" s="247"/>
      <c r="U8" s="274"/>
      <c r="V8" s="274"/>
      <c r="W8" s="269"/>
      <c r="X8" s="275"/>
      <c r="Y8" s="269"/>
      <c r="Z8" s="276"/>
      <c r="AA8" s="247"/>
      <c r="AB8" s="180"/>
      <c r="AC8" s="180"/>
      <c r="AD8" s="180"/>
      <c r="AE8" s="271"/>
      <c r="AF8" s="277"/>
      <c r="AG8" s="278"/>
      <c r="AH8" s="249"/>
      <c r="AI8" s="250"/>
    </row>
    <row r="9" spans="1:35" ht="15.5" x14ac:dyDescent="0.35">
      <c r="A9" s="237" t="s">
        <v>78</v>
      </c>
      <c r="B9" s="268">
        <v>50</v>
      </c>
      <c r="C9" s="269">
        <v>71</v>
      </c>
      <c r="D9" s="269">
        <v>67</v>
      </c>
      <c r="E9" s="270">
        <v>39</v>
      </c>
      <c r="F9" s="268">
        <v>29</v>
      </c>
      <c r="G9" s="269">
        <v>-29</v>
      </c>
      <c r="H9" s="269">
        <v>-10</v>
      </c>
      <c r="I9" s="270">
        <v>22</v>
      </c>
      <c r="J9" s="268">
        <v>43</v>
      </c>
      <c r="K9" s="269">
        <v>94</v>
      </c>
      <c r="L9" s="269">
        <v>58</v>
      </c>
      <c r="M9" s="269">
        <v>45</v>
      </c>
      <c r="N9" s="268">
        <v>39</v>
      </c>
      <c r="O9" s="269">
        <v>41</v>
      </c>
      <c r="P9" s="271">
        <v>39</v>
      </c>
      <c r="Q9" s="271">
        <v>70</v>
      </c>
      <c r="R9" s="272">
        <v>56</v>
      </c>
      <c r="S9" s="273">
        <v>48</v>
      </c>
      <c r="T9" s="247"/>
      <c r="U9" s="269"/>
      <c r="V9" s="269">
        <v>-1</v>
      </c>
      <c r="W9" s="271">
        <v>0</v>
      </c>
      <c r="X9" s="271">
        <v>-50</v>
      </c>
      <c r="Y9" s="272">
        <v>-2</v>
      </c>
      <c r="Z9" s="273">
        <v>-2</v>
      </c>
      <c r="AA9" s="247"/>
      <c r="AB9" s="180"/>
      <c r="AC9" s="269">
        <v>40</v>
      </c>
      <c r="AD9" s="271">
        <v>39</v>
      </c>
      <c r="AE9" s="271">
        <v>20</v>
      </c>
      <c r="AF9" s="272">
        <v>54</v>
      </c>
      <c r="AG9" s="276">
        <v>46</v>
      </c>
      <c r="AH9" s="279">
        <v>0</v>
      </c>
      <c r="AI9" s="250">
        <v>0.15</v>
      </c>
    </row>
    <row r="10" spans="1:35" ht="15.5" x14ac:dyDescent="0.35">
      <c r="A10" s="237" t="s">
        <v>79</v>
      </c>
      <c r="B10" s="268"/>
      <c r="C10" s="269">
        <v>42</v>
      </c>
      <c r="D10" s="269">
        <v>-101</v>
      </c>
      <c r="E10" s="270">
        <v>-88</v>
      </c>
      <c r="F10" s="268">
        <v>-301</v>
      </c>
      <c r="G10" s="269">
        <v>-357</v>
      </c>
      <c r="H10" s="269">
        <v>67</v>
      </c>
      <c r="I10" s="270">
        <v>-261</v>
      </c>
      <c r="J10" s="268">
        <v>-237</v>
      </c>
      <c r="K10" s="269">
        <v>-128</v>
      </c>
      <c r="L10" s="269">
        <v>86</v>
      </c>
      <c r="M10" s="269">
        <v>-97</v>
      </c>
      <c r="N10" s="268">
        <v>-119</v>
      </c>
      <c r="O10" s="269">
        <v>226</v>
      </c>
      <c r="P10" s="271">
        <v>167</v>
      </c>
      <c r="Q10" s="271">
        <v>203</v>
      </c>
      <c r="R10" s="272">
        <v>101</v>
      </c>
      <c r="S10" s="273">
        <v>97</v>
      </c>
      <c r="T10" s="247"/>
      <c r="U10" s="269"/>
      <c r="V10" s="269">
        <v>-91</v>
      </c>
      <c r="W10" s="271">
        <v>-124</v>
      </c>
      <c r="X10" s="271">
        <v>-107</v>
      </c>
      <c r="Y10" s="272">
        <v>45</v>
      </c>
      <c r="Z10" s="273">
        <v>36</v>
      </c>
      <c r="AA10" s="247"/>
      <c r="AB10" s="180"/>
      <c r="AC10" s="269">
        <v>135</v>
      </c>
      <c r="AD10" s="271">
        <v>42</v>
      </c>
      <c r="AE10" s="271">
        <v>96</v>
      </c>
      <c r="AF10" s="272">
        <v>146</v>
      </c>
      <c r="AG10" s="276">
        <v>133</v>
      </c>
      <c r="AH10" s="279">
        <v>0</v>
      </c>
      <c r="AI10" s="250">
        <v>-1.4999999999999999E-2</v>
      </c>
    </row>
    <row r="11" spans="1:35" ht="15.5" x14ac:dyDescent="0.35">
      <c r="A11" s="237" t="s">
        <v>83</v>
      </c>
      <c r="B11" s="268"/>
      <c r="C11" s="269">
        <v>0</v>
      </c>
      <c r="D11" s="269">
        <v>0</v>
      </c>
      <c r="E11" s="270">
        <v>0</v>
      </c>
      <c r="F11" s="268">
        <v>0</v>
      </c>
      <c r="G11" s="269">
        <v>0</v>
      </c>
      <c r="H11" s="269">
        <v>0</v>
      </c>
      <c r="I11" s="270">
        <v>0</v>
      </c>
      <c r="J11" s="269">
        <v>3</v>
      </c>
      <c r="K11" s="269">
        <v>1</v>
      </c>
      <c r="L11" s="269">
        <v>4</v>
      </c>
      <c r="M11" s="269">
        <v>5</v>
      </c>
      <c r="N11" s="268">
        <v>3</v>
      </c>
      <c r="O11" s="269">
        <v>4</v>
      </c>
      <c r="P11" s="271">
        <v>5</v>
      </c>
      <c r="Q11" s="271">
        <v>5</v>
      </c>
      <c r="R11" s="272">
        <v>5</v>
      </c>
      <c r="S11" s="273">
        <v>5</v>
      </c>
      <c r="T11" s="247"/>
      <c r="U11" s="269"/>
      <c r="V11" s="269">
        <v>0</v>
      </c>
      <c r="W11" s="271">
        <v>0</v>
      </c>
      <c r="X11" s="271">
        <v>1</v>
      </c>
      <c r="Y11" s="272">
        <v>0</v>
      </c>
      <c r="Z11" s="273">
        <v>1</v>
      </c>
      <c r="AA11" s="247"/>
      <c r="AB11" s="180"/>
      <c r="AC11" s="269">
        <v>5</v>
      </c>
      <c r="AD11" s="271">
        <v>5</v>
      </c>
      <c r="AE11" s="271">
        <v>6</v>
      </c>
      <c r="AF11" s="272">
        <v>6</v>
      </c>
      <c r="AG11" s="276">
        <v>6</v>
      </c>
      <c r="AH11" s="279" t="s">
        <v>84</v>
      </c>
      <c r="AI11" s="250">
        <v>0.2</v>
      </c>
    </row>
    <row r="12" spans="1:35" ht="15.5" x14ac:dyDescent="0.35">
      <c r="A12" s="255" t="s">
        <v>81</v>
      </c>
      <c r="B12" s="256">
        <v>50</v>
      </c>
      <c r="C12" s="257">
        <v>113</v>
      </c>
      <c r="D12" s="257">
        <v>-34</v>
      </c>
      <c r="E12" s="258">
        <v>-49</v>
      </c>
      <c r="F12" s="256">
        <v>-272</v>
      </c>
      <c r="G12" s="257">
        <v>-386</v>
      </c>
      <c r="H12" s="257">
        <v>57</v>
      </c>
      <c r="I12" s="257">
        <v>-239</v>
      </c>
      <c r="J12" s="256">
        <v>-191</v>
      </c>
      <c r="K12" s="257">
        <v>-33</v>
      </c>
      <c r="L12" s="257">
        <v>148</v>
      </c>
      <c r="M12" s="257">
        <v>-47</v>
      </c>
      <c r="N12" s="256">
        <v>-77</v>
      </c>
      <c r="O12" s="257">
        <v>271</v>
      </c>
      <c r="P12" s="259">
        <v>210</v>
      </c>
      <c r="Q12" s="259">
        <v>278</v>
      </c>
      <c r="R12" s="260">
        <v>162</v>
      </c>
      <c r="S12" s="263">
        <v>151</v>
      </c>
      <c r="T12" s="262"/>
      <c r="U12" s="257"/>
      <c r="V12" s="257">
        <v>-91</v>
      </c>
      <c r="W12" s="259">
        <v>-124</v>
      </c>
      <c r="X12" s="259">
        <v>-156</v>
      </c>
      <c r="Y12" s="260">
        <v>43</v>
      </c>
      <c r="Z12" s="263">
        <v>36</v>
      </c>
      <c r="AA12" s="262"/>
      <c r="AB12" s="257"/>
      <c r="AC12" s="257">
        <v>180</v>
      </c>
      <c r="AD12" s="259">
        <v>86</v>
      </c>
      <c r="AE12" s="259">
        <v>122</v>
      </c>
      <c r="AF12" s="260">
        <v>206</v>
      </c>
      <c r="AG12" s="264">
        <v>185</v>
      </c>
      <c r="AH12" s="265">
        <v>-0.10199999999999999</v>
      </c>
      <c r="AI12" s="266">
        <v>2.8000000000000001E-2</v>
      </c>
    </row>
    <row r="13" spans="1:35" ht="15.5" x14ac:dyDescent="0.35">
      <c r="A13" s="267"/>
      <c r="B13" s="268"/>
      <c r="C13" s="269"/>
      <c r="D13" s="269"/>
      <c r="E13" s="270"/>
      <c r="F13" s="268"/>
      <c r="G13" s="269"/>
      <c r="H13" s="269"/>
      <c r="I13" s="270"/>
      <c r="J13" s="268"/>
      <c r="K13" s="269"/>
      <c r="L13" s="269"/>
      <c r="M13" s="269"/>
      <c r="N13" s="268"/>
      <c r="O13" s="269"/>
      <c r="P13" s="271"/>
      <c r="Q13" s="271"/>
      <c r="R13" s="272"/>
      <c r="S13" s="273"/>
      <c r="T13" s="247"/>
      <c r="U13" s="274"/>
      <c r="V13" s="274"/>
      <c r="W13" s="269"/>
      <c r="X13" s="275"/>
      <c r="Y13" s="269"/>
      <c r="Z13" s="276"/>
      <c r="AA13" s="247"/>
      <c r="AB13" s="180"/>
      <c r="AC13" s="180"/>
      <c r="AD13" s="180"/>
      <c r="AE13" s="271"/>
      <c r="AF13" s="277"/>
      <c r="AG13" s="278"/>
      <c r="AH13" s="249"/>
      <c r="AI13" s="250"/>
    </row>
    <row r="14" spans="1:35" ht="15.5" x14ac:dyDescent="0.35">
      <c r="A14" s="237" t="s">
        <v>85</v>
      </c>
      <c r="B14" s="181">
        <v>70.621412218054502</v>
      </c>
      <c r="C14" s="238">
        <v>70.431252209472021</v>
      </c>
      <c r="D14" s="238">
        <v>71.318118896621129</v>
      </c>
      <c r="E14" s="239">
        <v>71.742319860187152</v>
      </c>
      <c r="F14" s="181">
        <v>68.599999999999994</v>
      </c>
      <c r="G14" s="238">
        <v>67.7</v>
      </c>
      <c r="H14" s="238">
        <v>67.099999999999994</v>
      </c>
      <c r="I14" s="239">
        <v>65.599999999999994</v>
      </c>
      <c r="J14" s="181">
        <v>64.7</v>
      </c>
      <c r="K14" s="238">
        <v>64.099999999999994</v>
      </c>
      <c r="L14" s="238">
        <v>63.3</v>
      </c>
      <c r="M14" s="238">
        <v>61.6</v>
      </c>
      <c r="N14" s="181">
        <v>63.558963087609733</v>
      </c>
      <c r="O14" s="238">
        <v>62.823935194214847</v>
      </c>
      <c r="P14" s="240">
        <v>63.129588056139674</v>
      </c>
      <c r="Q14" s="280">
        <v>62.552202890880857</v>
      </c>
      <c r="R14" s="281">
        <v>61.271403423347714</v>
      </c>
      <c r="S14" s="282">
        <v>59.621437634555527</v>
      </c>
      <c r="T14" s="244"/>
      <c r="U14" s="238">
        <v>80.101307059851493</v>
      </c>
      <c r="V14" s="238">
        <v>80.145467747137644</v>
      </c>
      <c r="W14" s="240">
        <v>80.922861278539912</v>
      </c>
      <c r="X14" s="280">
        <v>81.205896323186721</v>
      </c>
      <c r="Y14" s="281">
        <v>81.01696104354663</v>
      </c>
      <c r="Z14" s="282">
        <v>79.908887560802867</v>
      </c>
      <c r="AA14" s="244"/>
      <c r="AB14" s="238">
        <v>71</v>
      </c>
      <c r="AC14" s="238">
        <v>70</v>
      </c>
      <c r="AD14" s="240">
        <v>71</v>
      </c>
      <c r="AE14" s="280">
        <v>70</v>
      </c>
      <c r="AF14" s="281">
        <v>69</v>
      </c>
      <c r="AG14" s="283">
        <v>68</v>
      </c>
      <c r="AH14" s="249">
        <v>-1.4E-2</v>
      </c>
      <c r="AI14" s="250">
        <v>-2.9000000000000001E-2</v>
      </c>
    </row>
    <row r="15" spans="1:35" ht="15.5" x14ac:dyDescent="0.35">
      <c r="A15" s="237" t="s">
        <v>86</v>
      </c>
      <c r="B15" s="181">
        <v>29.245688493061706</v>
      </c>
      <c r="C15" s="238">
        <v>29.196987360224835</v>
      </c>
      <c r="D15" s="238">
        <v>29.228051576466868</v>
      </c>
      <c r="E15" s="239">
        <v>30.48467130504137</v>
      </c>
      <c r="F15" s="181">
        <v>29.8</v>
      </c>
      <c r="G15" s="238">
        <v>29.3</v>
      </c>
      <c r="H15" s="238">
        <v>32.700000000000003</v>
      </c>
      <c r="I15" s="239">
        <v>32</v>
      </c>
      <c r="J15" s="181">
        <v>33.1</v>
      </c>
      <c r="K15" s="238">
        <v>33.700000000000003</v>
      </c>
      <c r="L15" s="238">
        <v>33.6</v>
      </c>
      <c r="M15" s="238">
        <v>32.700000000000003</v>
      </c>
      <c r="N15" s="181">
        <v>28.536502992750645</v>
      </c>
      <c r="O15" s="238">
        <v>28.821595682600357</v>
      </c>
      <c r="P15" s="240">
        <v>27.066280936277433</v>
      </c>
      <c r="Q15" s="280">
        <v>26.417437481266589</v>
      </c>
      <c r="R15" s="281">
        <v>25.650957312252263</v>
      </c>
      <c r="S15" s="283">
        <v>25.215928125477152</v>
      </c>
      <c r="T15" s="244"/>
      <c r="U15" s="238">
        <v>28.401349302711235</v>
      </c>
      <c r="V15" s="238">
        <v>29.872406422967305</v>
      </c>
      <c r="W15" s="240">
        <v>30.443129428602962</v>
      </c>
      <c r="X15" s="280">
        <v>32.019946987949311</v>
      </c>
      <c r="Y15" s="281">
        <v>32.125701355404011</v>
      </c>
      <c r="Z15" s="282">
        <v>32.175909508949431</v>
      </c>
      <c r="AA15" s="244"/>
      <c r="AB15" s="284">
        <v>29</v>
      </c>
      <c r="AC15" s="284">
        <v>29</v>
      </c>
      <c r="AD15" s="285">
        <v>29</v>
      </c>
      <c r="AE15" s="280">
        <v>29</v>
      </c>
      <c r="AF15" s="281">
        <v>28</v>
      </c>
      <c r="AG15" s="283">
        <v>28</v>
      </c>
      <c r="AH15" s="249">
        <v>0</v>
      </c>
      <c r="AI15" s="250">
        <v>-3.4000000000000002E-2</v>
      </c>
    </row>
    <row r="16" spans="1:35" ht="15.5" x14ac:dyDescent="0.35">
      <c r="A16" s="255" t="s">
        <v>87</v>
      </c>
      <c r="B16" s="286">
        <v>39.33415256757214</v>
      </c>
      <c r="C16" s="287">
        <v>39.616304207261557</v>
      </c>
      <c r="D16" s="287">
        <v>40.126461258523307</v>
      </c>
      <c r="E16" s="288">
        <v>41.510068346554796</v>
      </c>
      <c r="F16" s="286">
        <v>40.4</v>
      </c>
      <c r="G16" s="287">
        <v>40.1</v>
      </c>
      <c r="H16" s="287">
        <v>42.5</v>
      </c>
      <c r="I16" s="288">
        <v>41.6</v>
      </c>
      <c r="J16" s="286">
        <v>42.5</v>
      </c>
      <c r="K16" s="287">
        <v>43</v>
      </c>
      <c r="L16" s="287">
        <v>42.9</v>
      </c>
      <c r="M16" s="287">
        <v>41.8</v>
      </c>
      <c r="N16" s="286">
        <v>39.818007322450818</v>
      </c>
      <c r="O16" s="287">
        <v>39.857533809253091</v>
      </c>
      <c r="P16" s="289">
        <v>38.579658294782881</v>
      </c>
      <c r="Q16" s="290">
        <v>37.868966396440015</v>
      </c>
      <c r="R16" s="291">
        <v>36.943561897235696</v>
      </c>
      <c r="S16" s="292">
        <v>36.131529949425804</v>
      </c>
      <c r="T16" s="244"/>
      <c r="U16" s="287">
        <v>43.494354496513779</v>
      </c>
      <c r="V16" s="287">
        <v>44.640396730628026</v>
      </c>
      <c r="W16" s="289">
        <v>45.485140174213193</v>
      </c>
      <c r="X16" s="290">
        <v>46.728978861589042</v>
      </c>
      <c r="Y16" s="291">
        <v>46.820861792811485</v>
      </c>
      <c r="Z16" s="293">
        <v>46.425481411310848</v>
      </c>
      <c r="AA16" s="244"/>
      <c r="AB16" s="287">
        <v>42</v>
      </c>
      <c r="AC16" s="287">
        <v>42</v>
      </c>
      <c r="AD16" s="289">
        <v>42</v>
      </c>
      <c r="AE16" s="290">
        <v>42</v>
      </c>
      <c r="AF16" s="291">
        <v>41</v>
      </c>
      <c r="AG16" s="294">
        <v>41</v>
      </c>
      <c r="AH16" s="265">
        <v>0</v>
      </c>
      <c r="AI16" s="266">
        <v>-2.4E-2</v>
      </c>
    </row>
    <row r="17" spans="1:35" ht="15.5" x14ac:dyDescent="0.35">
      <c r="A17" s="237" t="s">
        <v>88</v>
      </c>
      <c r="B17" s="295"/>
      <c r="C17" s="296"/>
      <c r="D17" s="296"/>
      <c r="E17" s="297"/>
      <c r="F17" s="295"/>
      <c r="G17" s="296"/>
      <c r="H17" s="296"/>
      <c r="I17" s="297"/>
      <c r="J17" s="181">
        <v>104.1</v>
      </c>
      <c r="K17" s="238">
        <v>107.3</v>
      </c>
      <c r="L17" s="238">
        <v>108.1</v>
      </c>
      <c r="M17" s="238">
        <v>116.1</v>
      </c>
      <c r="N17" s="181">
        <v>123.90812624948218</v>
      </c>
      <c r="O17" s="238">
        <v>126.71928798284733</v>
      </c>
      <c r="P17" s="240">
        <v>129.54806223799801</v>
      </c>
      <c r="Q17" s="298">
        <v>130.06749409595307</v>
      </c>
      <c r="R17" s="281">
        <v>131.58162363664843</v>
      </c>
      <c r="S17" s="299">
        <v>132.97357244960943</v>
      </c>
      <c r="T17" s="244"/>
      <c r="U17" s="238">
        <v>121.9951929605661</v>
      </c>
      <c r="V17" s="238">
        <v>123.15355077813035</v>
      </c>
      <c r="W17" s="240">
        <v>122.40758750949072</v>
      </c>
      <c r="X17" s="280">
        <v>121.80808955127748</v>
      </c>
      <c r="Y17" s="281">
        <v>123.73372365366167</v>
      </c>
      <c r="Z17" s="300">
        <v>123.57826048007826</v>
      </c>
      <c r="AA17" s="244"/>
      <c r="AB17" s="238">
        <v>122</v>
      </c>
      <c r="AC17" s="238">
        <v>124</v>
      </c>
      <c r="AD17" s="240">
        <v>124</v>
      </c>
      <c r="AE17" s="280">
        <v>124</v>
      </c>
      <c r="AF17" s="281">
        <v>126</v>
      </c>
      <c r="AG17" s="283">
        <v>127</v>
      </c>
      <c r="AH17" s="249">
        <v>8.0000000000000002E-3</v>
      </c>
      <c r="AI17" s="250">
        <v>2.4E-2</v>
      </c>
    </row>
    <row r="18" spans="1:35" ht="15.5" x14ac:dyDescent="0.35">
      <c r="A18" s="255" t="s">
        <v>89</v>
      </c>
      <c r="B18" s="286"/>
      <c r="C18" s="287"/>
      <c r="D18" s="287"/>
      <c r="E18" s="288"/>
      <c r="F18" s="286"/>
      <c r="G18" s="287"/>
      <c r="H18" s="287"/>
      <c r="I18" s="288"/>
      <c r="J18" s="286">
        <v>42.5</v>
      </c>
      <c r="K18" s="287">
        <v>43</v>
      </c>
      <c r="L18" s="287">
        <v>42.9</v>
      </c>
      <c r="M18" s="287">
        <v>41.9</v>
      </c>
      <c r="N18" s="286">
        <v>39.936854041266763</v>
      </c>
      <c r="O18" s="287">
        <v>40.014512590223163</v>
      </c>
      <c r="P18" s="289">
        <v>38.776542281890343</v>
      </c>
      <c r="Q18" s="290">
        <v>38.105478363096154</v>
      </c>
      <c r="R18" s="291">
        <v>37.225266721211575</v>
      </c>
      <c r="S18" s="292">
        <v>36.4776901609101</v>
      </c>
      <c r="T18" s="244"/>
      <c r="U18" s="287">
        <v>44.121025366428199</v>
      </c>
      <c r="V18" s="287">
        <v>45.268420117838922</v>
      </c>
      <c r="W18" s="289">
        <v>46.113817035740084</v>
      </c>
      <c r="X18" s="290">
        <v>47.356895764334098</v>
      </c>
      <c r="Y18" s="291">
        <v>47.474836578688461</v>
      </c>
      <c r="Z18" s="301">
        <v>47.093331049311026</v>
      </c>
      <c r="AA18" s="244"/>
      <c r="AB18" s="287">
        <v>41.9</v>
      </c>
      <c r="AC18" s="287">
        <v>42.4</v>
      </c>
      <c r="AD18" s="289">
        <v>42.1</v>
      </c>
      <c r="AE18" s="290">
        <v>42.2</v>
      </c>
      <c r="AF18" s="291">
        <v>42</v>
      </c>
      <c r="AG18" s="294">
        <v>41</v>
      </c>
      <c r="AH18" s="265">
        <v>-2.4E-2</v>
      </c>
      <c r="AI18" s="266">
        <v>-3.3000000000000002E-2</v>
      </c>
    </row>
    <row r="19" spans="1:35" ht="15.5" x14ac:dyDescent="0.35">
      <c r="A19" s="302"/>
      <c r="B19" s="186"/>
      <c r="C19" s="180"/>
      <c r="D19" s="180"/>
      <c r="E19" s="303"/>
      <c r="F19" s="186"/>
      <c r="G19" s="269"/>
      <c r="H19" s="269"/>
      <c r="I19" s="270"/>
      <c r="J19" s="268"/>
      <c r="K19" s="269"/>
      <c r="L19" s="269"/>
      <c r="M19" s="269"/>
      <c r="N19" s="268"/>
      <c r="O19" s="269"/>
      <c r="P19" s="271"/>
      <c r="Q19" s="271"/>
      <c r="R19" s="304"/>
      <c r="S19" s="305"/>
      <c r="T19" s="247"/>
      <c r="U19" s="274"/>
      <c r="V19" s="274"/>
      <c r="W19" s="180"/>
      <c r="X19" s="306"/>
      <c r="Y19" s="180"/>
      <c r="Z19" s="278"/>
      <c r="AA19" s="247"/>
      <c r="AB19" s="180"/>
      <c r="AC19" s="180"/>
      <c r="AD19" s="180"/>
      <c r="AE19" s="180"/>
      <c r="AF19" s="249"/>
      <c r="AG19" s="307"/>
      <c r="AH19" s="249"/>
      <c r="AI19" s="250"/>
    </row>
    <row r="20" spans="1:35" ht="15.5" x14ac:dyDescent="0.35">
      <c r="A20" s="308" t="s">
        <v>90</v>
      </c>
      <c r="B20" s="186"/>
      <c r="C20" s="180"/>
      <c r="D20" s="180"/>
      <c r="E20" s="303"/>
      <c r="F20" s="186"/>
      <c r="G20" s="269"/>
      <c r="H20" s="269"/>
      <c r="I20" s="269"/>
      <c r="J20" s="268"/>
      <c r="K20" s="269"/>
      <c r="L20" s="269"/>
      <c r="M20" s="269"/>
      <c r="N20" s="268"/>
      <c r="O20" s="269"/>
      <c r="P20" s="271"/>
      <c r="Q20" s="271"/>
      <c r="R20" s="304"/>
      <c r="S20" s="305"/>
      <c r="T20" s="247"/>
      <c r="U20" s="274"/>
      <c r="V20" s="274"/>
      <c r="W20" s="180"/>
      <c r="X20" s="306"/>
      <c r="Y20" s="180"/>
      <c r="Z20" s="278"/>
      <c r="AA20" s="247"/>
      <c r="AB20" s="180"/>
      <c r="AC20" s="180"/>
      <c r="AD20" s="180"/>
      <c r="AE20" s="180"/>
      <c r="AF20" s="249"/>
      <c r="AG20" s="307"/>
      <c r="AH20" s="249"/>
      <c r="AI20" s="250"/>
    </row>
    <row r="21" spans="1:35" ht="15.5" x14ac:dyDescent="0.35">
      <c r="A21" s="237" t="s">
        <v>91</v>
      </c>
      <c r="B21" s="309">
        <v>3.19</v>
      </c>
      <c r="C21" s="310">
        <v>3.29</v>
      </c>
      <c r="D21" s="310">
        <v>3.55</v>
      </c>
      <c r="E21" s="188">
        <v>3.79</v>
      </c>
      <c r="F21" s="309">
        <v>4</v>
      </c>
      <c r="G21" s="310">
        <v>4.3</v>
      </c>
      <c r="H21" s="310">
        <v>4.3</v>
      </c>
      <c r="I21" s="310">
        <v>4.4000000000000004</v>
      </c>
      <c r="J21" s="309">
        <v>4.5</v>
      </c>
      <c r="K21" s="310">
        <v>4.9000000000000004</v>
      </c>
      <c r="L21" s="310">
        <v>4.7</v>
      </c>
      <c r="M21" s="310">
        <v>4.7</v>
      </c>
      <c r="N21" s="309">
        <v>4.9000000000000004</v>
      </c>
      <c r="O21" s="310">
        <v>5.0999999999999996</v>
      </c>
      <c r="P21" s="311">
        <v>5.2</v>
      </c>
      <c r="Q21" s="311">
        <v>5.5</v>
      </c>
      <c r="R21" s="312"/>
      <c r="S21" s="313"/>
      <c r="T21" s="247"/>
      <c r="U21" s="274"/>
      <c r="V21" s="274"/>
      <c r="W21" s="180">
        <v>3.17</v>
      </c>
      <c r="X21" s="306">
        <v>3.27</v>
      </c>
      <c r="Y21" s="180"/>
      <c r="Z21" s="278"/>
      <c r="AA21" s="247"/>
      <c r="AB21" s="180"/>
      <c r="AC21" s="180"/>
      <c r="AD21" s="180"/>
      <c r="AE21" s="180"/>
      <c r="AF21" s="249"/>
      <c r="AG21" s="307"/>
      <c r="AH21" s="249"/>
      <c r="AI21" s="250"/>
    </row>
    <row r="22" spans="1:35" ht="15.5" x14ac:dyDescent="0.35">
      <c r="A22" s="237" t="s">
        <v>92</v>
      </c>
      <c r="B22" s="309">
        <v>10.3</v>
      </c>
      <c r="C22" s="310">
        <v>11.4</v>
      </c>
      <c r="D22" s="310">
        <v>12.9</v>
      </c>
      <c r="E22" s="188">
        <v>13.8</v>
      </c>
      <c r="F22" s="309">
        <v>14.5</v>
      </c>
      <c r="G22" s="310">
        <v>18</v>
      </c>
      <c r="H22" s="310">
        <v>17.399999999999999</v>
      </c>
      <c r="I22" s="310">
        <v>19</v>
      </c>
      <c r="J22" s="309">
        <v>19.7</v>
      </c>
      <c r="K22" s="310">
        <v>21.4</v>
      </c>
      <c r="L22" s="310">
        <v>22.4</v>
      </c>
      <c r="M22" s="310">
        <v>20.7</v>
      </c>
      <c r="N22" s="309">
        <v>21</v>
      </c>
      <c r="O22" s="310">
        <v>21.9</v>
      </c>
      <c r="P22" s="311">
        <v>23</v>
      </c>
      <c r="Q22" s="311">
        <v>24.5</v>
      </c>
      <c r="R22" s="312">
        <v>23.5</v>
      </c>
      <c r="S22" s="313">
        <v>23.75</v>
      </c>
      <c r="T22" s="247"/>
      <c r="U22" s="274"/>
      <c r="V22" s="274"/>
      <c r="W22" s="180">
        <v>26.2</v>
      </c>
      <c r="X22" s="306">
        <v>27.9</v>
      </c>
      <c r="Y22" s="180">
        <v>27.4</v>
      </c>
      <c r="Z22" s="278"/>
      <c r="AA22" s="247"/>
      <c r="AB22" s="180"/>
      <c r="AC22" s="180"/>
      <c r="AD22" s="180"/>
      <c r="AE22" s="180"/>
      <c r="AF22" s="249"/>
      <c r="AG22" s="307"/>
      <c r="AH22" s="249"/>
      <c r="AI22" s="250"/>
    </row>
    <row r="23" spans="1:35" ht="15.5" x14ac:dyDescent="0.35">
      <c r="A23" s="237"/>
      <c r="B23" s="314"/>
      <c r="C23" s="315"/>
      <c r="D23" s="315"/>
      <c r="E23" s="316"/>
      <c r="F23" s="314"/>
      <c r="G23" s="315"/>
      <c r="H23" s="315"/>
      <c r="I23" s="316"/>
      <c r="J23" s="314"/>
      <c r="K23" s="315"/>
      <c r="L23" s="315"/>
      <c r="M23" s="315"/>
      <c r="N23" s="314"/>
      <c r="O23" s="315"/>
      <c r="P23" s="317"/>
      <c r="Q23" s="317"/>
      <c r="R23" s="318"/>
      <c r="S23" s="319"/>
      <c r="T23" s="247"/>
      <c r="U23" s="274"/>
      <c r="V23" s="274"/>
      <c r="W23" s="180"/>
      <c r="X23" s="306"/>
      <c r="Y23" s="180"/>
      <c r="Z23" s="278"/>
      <c r="AA23" s="247"/>
      <c r="AB23" s="180"/>
      <c r="AC23" s="180"/>
      <c r="AD23" s="180"/>
      <c r="AE23" s="180"/>
      <c r="AF23" s="249"/>
      <c r="AG23" s="307"/>
      <c r="AH23" s="249"/>
      <c r="AI23" s="250"/>
    </row>
    <row r="24" spans="1:35" ht="15.5" x14ac:dyDescent="0.35">
      <c r="A24" s="320" t="s">
        <v>93</v>
      </c>
      <c r="B24" s="314"/>
      <c r="C24" s="315"/>
      <c r="D24" s="315"/>
      <c r="E24" s="316"/>
      <c r="F24" s="314"/>
      <c r="G24" s="315"/>
      <c r="H24" s="315"/>
      <c r="I24" s="316"/>
      <c r="J24" s="314"/>
      <c r="K24" s="315"/>
      <c r="L24" s="315"/>
      <c r="M24" s="315"/>
      <c r="N24" s="314"/>
      <c r="O24" s="315"/>
      <c r="P24" s="317"/>
      <c r="Q24" s="317"/>
      <c r="R24" s="318"/>
      <c r="S24" s="319"/>
      <c r="T24" s="247"/>
      <c r="U24" s="274"/>
      <c r="V24" s="274"/>
      <c r="W24" s="180"/>
      <c r="X24" s="306"/>
      <c r="Y24" s="180"/>
      <c r="Z24" s="278"/>
      <c r="AA24" s="247"/>
      <c r="AB24" s="180"/>
      <c r="AC24" s="180"/>
      <c r="AD24" s="180"/>
      <c r="AE24" s="180"/>
      <c r="AF24" s="249"/>
      <c r="AG24" s="307"/>
      <c r="AH24" s="249"/>
      <c r="AI24" s="250"/>
    </row>
    <row r="25" spans="1:35" ht="15.5" x14ac:dyDescent="0.35">
      <c r="A25" s="321" t="s">
        <v>94</v>
      </c>
      <c r="B25" s="314">
        <v>0.89200000000000002</v>
      </c>
      <c r="C25" s="315">
        <v>0.89600000000000002</v>
      </c>
      <c r="D25" s="315">
        <v>0.9</v>
      </c>
      <c r="E25" s="316">
        <v>0.90500000000000003</v>
      </c>
      <c r="F25" s="314">
        <v>0.90680000000000005</v>
      </c>
      <c r="G25" s="315">
        <v>0.90900000000000003</v>
      </c>
      <c r="H25" s="315">
        <v>0.91339999999999999</v>
      </c>
      <c r="I25" s="316">
        <v>0.91579999999999995</v>
      </c>
      <c r="J25" s="314">
        <v>0.91700000000000004</v>
      </c>
      <c r="K25" s="315">
        <v>0.91800000000000004</v>
      </c>
      <c r="L25" s="315">
        <v>0.92200000000000004</v>
      </c>
      <c r="M25" s="315">
        <v>0.93100000000000005</v>
      </c>
      <c r="N25" s="314">
        <v>0.94</v>
      </c>
      <c r="O25" s="315">
        <v>0.94499999999999995</v>
      </c>
      <c r="P25" s="317">
        <v>0.95099999999999996</v>
      </c>
      <c r="Q25" s="317">
        <v>0.95899999999999996</v>
      </c>
      <c r="R25" s="318">
        <v>0.95899999999999996</v>
      </c>
      <c r="S25" s="319">
        <v>0.96</v>
      </c>
      <c r="T25" s="247"/>
      <c r="U25" s="322">
        <v>95.86</v>
      </c>
      <c r="V25" s="322">
        <v>96.21</v>
      </c>
      <c r="W25" s="180">
        <v>96.35</v>
      </c>
      <c r="X25" s="306">
        <v>96.37</v>
      </c>
      <c r="Y25" s="180">
        <v>96.4</v>
      </c>
      <c r="Z25" s="278">
        <v>96.4</v>
      </c>
      <c r="AA25" s="247"/>
      <c r="AB25" s="322">
        <v>95.9</v>
      </c>
      <c r="AC25" s="322">
        <v>96.2</v>
      </c>
      <c r="AD25" s="180">
        <v>96.4</v>
      </c>
      <c r="AE25" s="306">
        <v>96.4</v>
      </c>
      <c r="AF25" s="180">
        <v>96.4</v>
      </c>
      <c r="AG25" s="278">
        <v>96.4</v>
      </c>
      <c r="AH25" s="249">
        <v>0</v>
      </c>
      <c r="AI25" s="250">
        <v>2E-3</v>
      </c>
    </row>
    <row r="26" spans="1:35" ht="16" thickBot="1" x14ac:dyDescent="0.4">
      <c r="A26" s="323" t="s">
        <v>95</v>
      </c>
      <c r="B26" s="324">
        <v>0.67400000000000004</v>
      </c>
      <c r="C26" s="325">
        <v>0.69499999999999995</v>
      </c>
      <c r="D26" s="325">
        <v>0.70199999999999996</v>
      </c>
      <c r="E26" s="326">
        <v>0.73</v>
      </c>
      <c r="F26" s="324">
        <v>0.73</v>
      </c>
      <c r="G26" s="325">
        <v>0.73570000000000002</v>
      </c>
      <c r="H26" s="325">
        <v>0.74360000000000004</v>
      </c>
      <c r="I26" s="326">
        <v>0.74780000000000002</v>
      </c>
      <c r="J26" s="324">
        <v>0.75</v>
      </c>
      <c r="K26" s="325">
        <v>0.751</v>
      </c>
      <c r="L26" s="325">
        <v>0.754</v>
      </c>
      <c r="M26" s="325">
        <v>0.75900000000000001</v>
      </c>
      <c r="N26" s="324">
        <v>0.76500000000000001</v>
      </c>
      <c r="O26" s="325">
        <v>0.78</v>
      </c>
      <c r="P26" s="327">
        <v>0.80300000000000005</v>
      </c>
      <c r="Q26" s="327">
        <v>0.90400000000000003</v>
      </c>
      <c r="R26" s="328">
        <v>0.90400000000000003</v>
      </c>
      <c r="S26" s="329">
        <v>0.90900000000000003</v>
      </c>
      <c r="T26" s="330"/>
      <c r="U26" s="331">
        <v>89.89</v>
      </c>
      <c r="V26" s="331">
        <v>90.2</v>
      </c>
      <c r="W26" s="332">
        <v>90.29</v>
      </c>
      <c r="X26" s="333">
        <v>90.29</v>
      </c>
      <c r="Y26" s="332">
        <v>90.3</v>
      </c>
      <c r="Z26" s="334">
        <v>90.3</v>
      </c>
      <c r="AA26" s="330"/>
      <c r="AB26" s="331">
        <v>89.9</v>
      </c>
      <c r="AC26" s="331">
        <v>90.2</v>
      </c>
      <c r="AD26" s="332">
        <v>90.3</v>
      </c>
      <c r="AE26" s="333">
        <v>90.3</v>
      </c>
      <c r="AF26" s="332">
        <v>90.3</v>
      </c>
      <c r="AG26" s="334">
        <v>90.3</v>
      </c>
      <c r="AH26" s="335">
        <v>0</v>
      </c>
      <c r="AI26" s="336">
        <v>1E-3</v>
      </c>
    </row>
    <row r="28" spans="1:35" x14ac:dyDescent="0.35">
      <c r="A28" t="s">
        <v>96</v>
      </c>
    </row>
    <row r="29" spans="1:35" x14ac:dyDescent="0.35">
      <c r="A29" t="s">
        <v>97</v>
      </c>
    </row>
    <row r="30" spans="1:35" x14ac:dyDescent="0.35">
      <c r="A30" t="s">
        <v>98</v>
      </c>
    </row>
  </sheetData>
  <mergeCells count="3">
    <mergeCell ref="J1:R1"/>
    <mergeCell ref="U1:Y1"/>
    <mergeCell ref="AB1:A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C2531-5677-419F-8C84-B9B4B15A55A3}">
  <dimension ref="A1:J54"/>
  <sheetViews>
    <sheetView topLeftCell="A14" zoomScale="53" workbookViewId="0">
      <selection activeCell="A7" sqref="A7"/>
    </sheetView>
  </sheetViews>
  <sheetFormatPr defaultRowHeight="14.5" x14ac:dyDescent="0.35"/>
  <cols>
    <col min="1" max="1" width="46.90625" bestFit="1" customWidth="1"/>
    <col min="2" max="2" width="12.08984375" bestFit="1" customWidth="1"/>
    <col min="3" max="3" width="8.36328125" bestFit="1" customWidth="1"/>
    <col min="4" max="4" width="11.54296875" bestFit="1" customWidth="1"/>
    <col min="5" max="5" width="11.6328125" bestFit="1" customWidth="1"/>
    <col min="7" max="7" width="12.08984375" bestFit="1" customWidth="1"/>
    <col min="8" max="8" width="9.453125" bestFit="1" customWidth="1"/>
    <col min="9" max="9" width="11.54296875" bestFit="1" customWidth="1"/>
    <col min="10" max="10" width="11.6328125" bestFit="1" customWidth="1"/>
  </cols>
  <sheetData>
    <row r="1" spans="1:10" ht="15.5" x14ac:dyDescent="0.35">
      <c r="A1" s="337" t="s">
        <v>99</v>
      </c>
      <c r="B1" s="338" t="s">
        <v>9</v>
      </c>
      <c r="C1" s="339"/>
      <c r="D1" s="339"/>
      <c r="E1" s="340"/>
      <c r="F1" s="180"/>
      <c r="G1" s="341" t="s">
        <v>100</v>
      </c>
      <c r="H1" s="341"/>
      <c r="I1" s="341"/>
      <c r="J1" s="341"/>
    </row>
    <row r="2" spans="1:10" ht="31" x14ac:dyDescent="0.35">
      <c r="A2" s="342" t="s">
        <v>101</v>
      </c>
      <c r="B2" s="343">
        <v>44651</v>
      </c>
      <c r="C2" s="344" t="s">
        <v>102</v>
      </c>
      <c r="D2" s="344">
        <v>44834</v>
      </c>
      <c r="E2" s="345">
        <v>44926</v>
      </c>
      <c r="F2" s="180"/>
      <c r="G2" s="346">
        <v>45016</v>
      </c>
      <c r="H2" s="347" t="s">
        <v>103</v>
      </c>
      <c r="I2" s="347">
        <v>45199</v>
      </c>
      <c r="J2" s="348">
        <v>45291</v>
      </c>
    </row>
    <row r="3" spans="1:10" ht="15.5" x14ac:dyDescent="0.35">
      <c r="A3" s="349" t="s">
        <v>104</v>
      </c>
      <c r="B3" s="350"/>
      <c r="C3" s="351"/>
      <c r="D3" s="352"/>
      <c r="E3" s="353"/>
      <c r="F3" s="180"/>
      <c r="G3" s="353"/>
      <c r="H3" s="353"/>
      <c r="I3" s="354"/>
      <c r="J3" s="353"/>
    </row>
    <row r="4" spans="1:10" ht="15.5" x14ac:dyDescent="0.35">
      <c r="A4" s="355" t="s">
        <v>105</v>
      </c>
      <c r="B4" s="356">
        <v>2771.8180000000002</v>
      </c>
      <c r="C4" s="357">
        <v>2751.24</v>
      </c>
      <c r="D4" s="358">
        <v>2722.1030000000001</v>
      </c>
      <c r="E4" s="359">
        <v>6409</v>
      </c>
      <c r="F4" s="180"/>
      <c r="G4" s="359">
        <v>5983</v>
      </c>
      <c r="H4" s="359">
        <v>5756</v>
      </c>
      <c r="I4" s="359"/>
      <c r="J4" s="359"/>
    </row>
    <row r="5" spans="1:10" ht="15.5" x14ac:dyDescent="0.35">
      <c r="A5" s="355" t="s">
        <v>106</v>
      </c>
      <c r="B5" s="356">
        <v>268.20600000000002</v>
      </c>
      <c r="C5" s="357">
        <v>275.41800000000001</v>
      </c>
      <c r="D5" s="358">
        <v>297</v>
      </c>
      <c r="E5" s="359">
        <v>18695</v>
      </c>
      <c r="F5" s="180"/>
      <c r="G5" s="359">
        <v>18664</v>
      </c>
      <c r="H5" s="359">
        <v>19009</v>
      </c>
      <c r="I5" s="359"/>
      <c r="J5" s="359"/>
    </row>
    <row r="6" spans="1:10" ht="15.5" x14ac:dyDescent="0.35">
      <c r="A6" s="355" t="s">
        <v>107</v>
      </c>
      <c r="B6" s="356">
        <v>2790.7710000000002</v>
      </c>
      <c r="C6" s="357">
        <v>2739.8420000000001</v>
      </c>
      <c r="D6" s="358">
        <v>2775.6559999999999</v>
      </c>
      <c r="E6" s="359">
        <f>7257-4</f>
        <v>7253</v>
      </c>
      <c r="F6" s="180"/>
      <c r="G6" s="359">
        <v>6982</v>
      </c>
      <c r="H6" s="359">
        <v>7089</v>
      </c>
      <c r="I6" s="359"/>
      <c r="J6" s="359"/>
    </row>
    <row r="7" spans="1:10" ht="15.5" x14ac:dyDescent="0.35">
      <c r="A7" s="355" t="s">
        <v>108</v>
      </c>
      <c r="B7" s="356"/>
      <c r="C7" s="357"/>
      <c r="D7" s="358"/>
      <c r="E7" s="359">
        <v>140</v>
      </c>
      <c r="F7" s="180"/>
      <c r="G7" s="359">
        <v>147</v>
      </c>
      <c r="H7" s="359">
        <v>150</v>
      </c>
      <c r="I7" s="359"/>
      <c r="J7" s="359"/>
    </row>
    <row r="8" spans="1:10" ht="15.5" x14ac:dyDescent="0.35">
      <c r="A8" s="355" t="s">
        <v>109</v>
      </c>
      <c r="B8" s="356">
        <v>7.8E-2</v>
      </c>
      <c r="C8" s="357">
        <v>7.8E-2</v>
      </c>
      <c r="D8" s="358">
        <v>7.8E-2</v>
      </c>
      <c r="E8" s="359">
        <v>0</v>
      </c>
      <c r="F8" s="180"/>
      <c r="G8" s="359">
        <v>0</v>
      </c>
      <c r="H8" s="359">
        <v>0</v>
      </c>
      <c r="I8" s="359"/>
      <c r="J8" s="359"/>
    </row>
    <row r="9" spans="1:10" ht="15.5" x14ac:dyDescent="0.35">
      <c r="A9" s="355" t="s">
        <v>110</v>
      </c>
      <c r="B9" s="356">
        <v>328.185</v>
      </c>
      <c r="C9" s="357">
        <v>329.61200000000002</v>
      </c>
      <c r="D9" s="358">
        <v>321.85000000000002</v>
      </c>
      <c r="E9" s="359">
        <f>643</f>
        <v>643</v>
      </c>
      <c r="F9" s="180"/>
      <c r="G9" s="359">
        <f>588</f>
        <v>588</v>
      </c>
      <c r="H9" s="359">
        <v>626</v>
      </c>
      <c r="I9" s="359"/>
      <c r="J9" s="359"/>
    </row>
    <row r="10" spans="1:10" ht="15.5" x14ac:dyDescent="0.35">
      <c r="A10" s="355" t="s">
        <v>111</v>
      </c>
      <c r="B10" s="356">
        <v>70.566000000000003</v>
      </c>
      <c r="C10" s="357">
        <v>70.822999999999993</v>
      </c>
      <c r="D10" s="358">
        <v>72.715000000000003</v>
      </c>
      <c r="E10" s="359">
        <v>112</v>
      </c>
      <c r="F10" s="180"/>
      <c r="G10" s="359">
        <v>116</v>
      </c>
      <c r="H10" s="359">
        <v>123</v>
      </c>
      <c r="I10" s="359"/>
      <c r="J10" s="359"/>
    </row>
    <row r="11" spans="1:10" ht="15.5" x14ac:dyDescent="0.35">
      <c r="A11" s="355" t="s">
        <v>112</v>
      </c>
      <c r="B11" s="356">
        <v>21.809000000000001</v>
      </c>
      <c r="C11" s="357">
        <v>21.681000000000001</v>
      </c>
      <c r="D11" s="358">
        <v>26.434999999999999</v>
      </c>
      <c r="E11" s="359">
        <v>73</v>
      </c>
      <c r="F11" s="180"/>
      <c r="G11" s="359">
        <v>92</v>
      </c>
      <c r="H11" s="359">
        <v>95</v>
      </c>
      <c r="I11" s="359"/>
      <c r="J11" s="359"/>
    </row>
    <row r="12" spans="1:10" ht="15.5" x14ac:dyDescent="0.35">
      <c r="A12" s="360" t="s">
        <v>113</v>
      </c>
      <c r="B12" s="356">
        <v>19.789000000000001</v>
      </c>
      <c r="C12" s="357">
        <v>0</v>
      </c>
      <c r="D12" s="358">
        <v>0</v>
      </c>
      <c r="E12" s="359">
        <v>43</v>
      </c>
      <c r="F12" s="180"/>
      <c r="G12" s="359">
        <v>62</v>
      </c>
      <c r="H12" s="359">
        <v>61</v>
      </c>
      <c r="I12" s="359"/>
      <c r="J12" s="359"/>
    </row>
    <row r="13" spans="1:10" ht="15.5" x14ac:dyDescent="0.35">
      <c r="A13" s="361" t="s">
        <v>114</v>
      </c>
      <c r="B13" s="356"/>
      <c r="C13" s="357"/>
      <c r="D13" s="358"/>
      <c r="E13" s="359">
        <v>116</v>
      </c>
      <c r="F13" s="180"/>
      <c r="G13" s="359">
        <v>121</v>
      </c>
      <c r="H13" s="359">
        <v>128</v>
      </c>
      <c r="I13" s="359"/>
      <c r="J13" s="359"/>
    </row>
    <row r="14" spans="1:10" ht="15.5" x14ac:dyDescent="0.35">
      <c r="A14" s="360"/>
      <c r="B14" s="362">
        <v>6271.2220000000007</v>
      </c>
      <c r="C14" s="363">
        <v>6188.6940000000004</v>
      </c>
      <c r="D14" s="364">
        <v>6215.8370000000004</v>
      </c>
      <c r="E14" s="365">
        <v>33484</v>
      </c>
      <c r="F14" s="180"/>
      <c r="G14" s="365">
        <v>32755</v>
      </c>
      <c r="H14" s="365">
        <v>33037</v>
      </c>
      <c r="I14" s="365">
        <f>SUM(I4:I13)</f>
        <v>0</v>
      </c>
      <c r="J14" s="365">
        <f>SUM(J4:J13)</f>
        <v>0</v>
      </c>
    </row>
    <row r="15" spans="1:10" ht="15.5" x14ac:dyDescent="0.35">
      <c r="A15" s="360"/>
      <c r="B15" s="366"/>
      <c r="C15" s="367"/>
      <c r="D15" s="368"/>
      <c r="E15" s="369" t="s">
        <v>41</v>
      </c>
      <c r="F15" s="180"/>
      <c r="G15" s="369"/>
      <c r="H15" s="369"/>
      <c r="I15" s="369"/>
      <c r="J15" s="369"/>
    </row>
    <row r="16" spans="1:10" ht="15.5" x14ac:dyDescent="0.35">
      <c r="A16" s="349" t="s">
        <v>115</v>
      </c>
      <c r="B16" s="366"/>
      <c r="C16" s="367"/>
      <c r="D16" s="368"/>
      <c r="E16" s="369" t="s">
        <v>41</v>
      </c>
      <c r="F16" s="180"/>
      <c r="G16" s="369"/>
      <c r="H16" s="369"/>
      <c r="I16" s="369"/>
      <c r="J16" s="369"/>
    </row>
    <row r="17" spans="1:10" ht="15.5" x14ac:dyDescent="0.35">
      <c r="A17" s="360" t="s">
        <v>116</v>
      </c>
      <c r="B17" s="356">
        <v>132.65</v>
      </c>
      <c r="C17" s="357">
        <v>132.952</v>
      </c>
      <c r="D17" s="358">
        <v>118.636</v>
      </c>
      <c r="E17" s="359">
        <v>164</v>
      </c>
      <c r="F17" s="180"/>
      <c r="G17" s="359">
        <v>258</v>
      </c>
      <c r="H17" s="359">
        <v>190</v>
      </c>
      <c r="I17" s="359"/>
      <c r="J17" s="359"/>
    </row>
    <row r="18" spans="1:10" ht="15.5" x14ac:dyDescent="0.35">
      <c r="A18" s="360" t="s">
        <v>110</v>
      </c>
      <c r="B18" s="356">
        <v>1131.1780000000001</v>
      </c>
      <c r="C18" s="357">
        <v>1131.4880000000001</v>
      </c>
      <c r="D18" s="358">
        <v>1229.44</v>
      </c>
      <c r="E18" s="359">
        <f>2426-1</f>
        <v>2425</v>
      </c>
      <c r="F18" s="180"/>
      <c r="G18" s="359">
        <v>2485</v>
      </c>
      <c r="H18" s="359">
        <v>2347</v>
      </c>
      <c r="I18" s="359"/>
      <c r="J18" s="359"/>
    </row>
    <row r="19" spans="1:10" ht="15.5" x14ac:dyDescent="0.35">
      <c r="A19" s="355" t="s">
        <v>112</v>
      </c>
      <c r="B19" s="356">
        <v>45.826999999999998</v>
      </c>
      <c r="C19" s="357">
        <v>41.981999999999999</v>
      </c>
      <c r="D19" s="358">
        <v>50.390999999999998</v>
      </c>
      <c r="E19" s="359">
        <v>148</v>
      </c>
      <c r="F19" s="180"/>
      <c r="G19" s="359">
        <v>189</v>
      </c>
      <c r="H19" s="359">
        <v>234</v>
      </c>
      <c r="I19" s="359"/>
      <c r="J19" s="359"/>
    </row>
    <row r="20" spans="1:10" ht="15.5" x14ac:dyDescent="0.35">
      <c r="A20" s="360" t="s">
        <v>113</v>
      </c>
      <c r="B20" s="356">
        <v>6.9000000000000006E-2</v>
      </c>
      <c r="C20" s="357">
        <v>0.125</v>
      </c>
      <c r="D20" s="358">
        <v>0.48399999999999999</v>
      </c>
      <c r="E20" s="359">
        <v>0</v>
      </c>
      <c r="F20" s="180"/>
      <c r="G20" s="359">
        <v>0</v>
      </c>
      <c r="H20" s="359">
        <v>0</v>
      </c>
      <c r="I20" s="359"/>
      <c r="J20" s="359"/>
    </row>
    <row r="21" spans="1:10" ht="15.5" x14ac:dyDescent="0.35">
      <c r="A21" s="355" t="s">
        <v>117</v>
      </c>
      <c r="B21" s="356">
        <v>0</v>
      </c>
      <c r="C21" s="357">
        <v>0</v>
      </c>
      <c r="D21" s="358">
        <v>0</v>
      </c>
      <c r="E21" s="359">
        <v>97</v>
      </c>
      <c r="F21" s="180"/>
      <c r="G21" s="359">
        <v>89</v>
      </c>
      <c r="H21" s="359">
        <v>70</v>
      </c>
      <c r="I21" s="359"/>
      <c r="J21" s="359"/>
    </row>
    <row r="22" spans="1:10" ht="15.5" x14ac:dyDescent="0.35">
      <c r="A22" s="355" t="s">
        <v>118</v>
      </c>
      <c r="B22" s="356">
        <v>181.70500000000001</v>
      </c>
      <c r="C22" s="357">
        <v>137.97900000000001</v>
      </c>
      <c r="D22" s="358">
        <v>185.30500000000001</v>
      </c>
      <c r="E22" s="359">
        <v>1221</v>
      </c>
      <c r="F22" s="180"/>
      <c r="G22" s="359">
        <v>965</v>
      </c>
      <c r="H22" s="359">
        <v>834</v>
      </c>
      <c r="I22" s="359"/>
      <c r="J22" s="359"/>
    </row>
    <row r="23" spans="1:10" ht="15.5" x14ac:dyDescent="0.35">
      <c r="A23" s="360"/>
      <c r="B23" s="362">
        <v>1491.4290000000001</v>
      </c>
      <c r="C23" s="363">
        <v>1444.5260000000001</v>
      </c>
      <c r="D23" s="370">
        <v>1584.2560000000001</v>
      </c>
      <c r="E23" s="371">
        <v>4055</v>
      </c>
      <c r="F23" s="180"/>
      <c r="G23" s="371">
        <v>3986</v>
      </c>
      <c r="H23" s="371">
        <v>3675</v>
      </c>
      <c r="I23" s="371">
        <f>SUM(I17:I22)</f>
        <v>0</v>
      </c>
      <c r="J23" s="371">
        <f>SUM(J17:J22)</f>
        <v>0</v>
      </c>
    </row>
    <row r="24" spans="1:10" ht="16" thickBot="1" x14ac:dyDescent="0.4">
      <c r="A24" s="349" t="s">
        <v>119</v>
      </c>
      <c r="B24" s="372">
        <v>7762.6510000000007</v>
      </c>
      <c r="C24" s="373">
        <v>7633.22</v>
      </c>
      <c r="D24" s="374">
        <v>7800.0929999999998</v>
      </c>
      <c r="E24" s="375">
        <v>37539</v>
      </c>
      <c r="F24" s="180"/>
      <c r="G24" s="375">
        <v>36741</v>
      </c>
      <c r="H24" s="375">
        <v>36712</v>
      </c>
      <c r="I24" s="375">
        <f>I14+I23</f>
        <v>0</v>
      </c>
      <c r="J24" s="375">
        <f>J14+J23</f>
        <v>0</v>
      </c>
    </row>
    <row r="25" spans="1:10" ht="16" thickTop="1" x14ac:dyDescent="0.35">
      <c r="A25" s="42"/>
      <c r="B25" s="376"/>
      <c r="C25" s="377">
        <v>0</v>
      </c>
      <c r="D25" s="378"/>
      <c r="E25" s="379" t="s">
        <v>41</v>
      </c>
      <c r="F25" s="180"/>
      <c r="G25" s="379"/>
      <c r="H25" s="379"/>
      <c r="I25" s="379"/>
      <c r="J25" s="379"/>
    </row>
    <row r="26" spans="1:10" ht="15.5" x14ac:dyDescent="0.35">
      <c r="A26" s="360"/>
      <c r="B26" s="366"/>
      <c r="C26" s="367"/>
      <c r="D26" s="368"/>
      <c r="E26" s="369" t="s">
        <v>41</v>
      </c>
      <c r="F26" s="180"/>
      <c r="G26" s="369"/>
      <c r="H26" s="369"/>
      <c r="I26" s="369"/>
      <c r="J26" s="369"/>
    </row>
    <row r="27" spans="1:10" ht="15.5" x14ac:dyDescent="0.35">
      <c r="A27" s="349" t="s">
        <v>120</v>
      </c>
      <c r="B27" s="366"/>
      <c r="C27" s="367"/>
      <c r="D27" s="368"/>
      <c r="E27" s="369" t="s">
        <v>41</v>
      </c>
      <c r="F27" s="180"/>
      <c r="G27" s="369"/>
      <c r="H27" s="369"/>
      <c r="I27" s="369"/>
      <c r="J27" s="369"/>
    </row>
    <row r="28" spans="1:10" ht="15.5" x14ac:dyDescent="0.35">
      <c r="A28" s="360" t="s">
        <v>121</v>
      </c>
      <c r="B28" s="356">
        <v>3710.8240000000001</v>
      </c>
      <c r="C28" s="357">
        <v>3859.3049999999998</v>
      </c>
      <c r="D28" s="358">
        <v>4066.8449999999998</v>
      </c>
      <c r="E28" s="359">
        <v>10748</v>
      </c>
      <c r="F28" s="180"/>
      <c r="G28" s="359">
        <v>10598</v>
      </c>
      <c r="H28" s="359">
        <v>11744</v>
      </c>
      <c r="I28" s="359"/>
      <c r="J28" s="359"/>
    </row>
    <row r="29" spans="1:10" ht="15.5" x14ac:dyDescent="0.35">
      <c r="A29" s="355" t="s">
        <v>113</v>
      </c>
      <c r="B29" s="356">
        <v>0</v>
      </c>
      <c r="C29" s="357">
        <v>1.3540000000000001</v>
      </c>
      <c r="D29" s="358">
        <v>4.0090000000000003</v>
      </c>
      <c r="E29" s="359">
        <v>2</v>
      </c>
      <c r="F29" s="180"/>
      <c r="G29" s="359">
        <v>0</v>
      </c>
      <c r="H29" s="359">
        <v>3</v>
      </c>
      <c r="I29" s="359"/>
      <c r="J29" s="359"/>
    </row>
    <row r="30" spans="1:10" ht="15.5" x14ac:dyDescent="0.35">
      <c r="A30" s="360" t="s">
        <v>122</v>
      </c>
      <c r="B30" s="356">
        <v>268.62200000000001</v>
      </c>
      <c r="C30" s="357">
        <v>271.80900000000003</v>
      </c>
      <c r="D30" s="358">
        <v>273.50200000000001</v>
      </c>
      <c r="E30" s="359">
        <v>1731</v>
      </c>
      <c r="F30" s="180"/>
      <c r="G30" s="359">
        <v>1642</v>
      </c>
      <c r="H30" s="359">
        <v>1492</v>
      </c>
      <c r="I30" s="359"/>
      <c r="J30" s="359"/>
    </row>
    <row r="31" spans="1:10" ht="15.5" x14ac:dyDescent="0.35">
      <c r="A31" s="361" t="s">
        <v>123</v>
      </c>
      <c r="B31" s="356"/>
      <c r="C31" s="357"/>
      <c r="D31" s="358"/>
      <c r="E31" s="359">
        <v>15</v>
      </c>
      <c r="F31" s="180"/>
      <c r="G31" s="359">
        <v>0</v>
      </c>
      <c r="H31" s="359">
        <v>21</v>
      </c>
      <c r="I31" s="359"/>
      <c r="J31" s="359"/>
    </row>
    <row r="32" spans="1:10" ht="15.5" x14ac:dyDescent="0.35">
      <c r="A32" s="355" t="s">
        <v>124</v>
      </c>
      <c r="B32" s="356">
        <v>139.113</v>
      </c>
      <c r="C32" s="357">
        <v>141.53200000000001</v>
      </c>
      <c r="D32" s="358">
        <v>145.71700000000001</v>
      </c>
      <c r="E32" s="359">
        <v>371</v>
      </c>
      <c r="F32" s="180"/>
      <c r="G32" s="359">
        <v>394</v>
      </c>
      <c r="H32" s="359">
        <v>377</v>
      </c>
      <c r="I32" s="359"/>
      <c r="J32" s="359"/>
    </row>
    <row r="33" spans="1:10" ht="15.5" x14ac:dyDescent="0.35">
      <c r="A33" s="360"/>
      <c r="B33" s="380">
        <v>4118.5590000000002</v>
      </c>
      <c r="C33" s="381">
        <v>4274</v>
      </c>
      <c r="D33" s="382">
        <v>4490.0729999999994</v>
      </c>
      <c r="E33" s="383">
        <v>12867</v>
      </c>
      <c r="F33" s="180"/>
      <c r="G33" s="383">
        <v>12634</v>
      </c>
      <c r="H33" s="383">
        <v>13637</v>
      </c>
      <c r="I33" s="383">
        <f>SUM(I28:I32)</f>
        <v>0</v>
      </c>
      <c r="J33" s="383">
        <f>SUM(J28:J32)</f>
        <v>0</v>
      </c>
    </row>
    <row r="34" spans="1:10" ht="15.5" x14ac:dyDescent="0.35">
      <c r="A34" s="360"/>
      <c r="B34" s="356"/>
      <c r="C34" s="357"/>
      <c r="D34" s="358"/>
      <c r="E34" s="359" t="s">
        <v>41</v>
      </c>
      <c r="F34" s="180"/>
      <c r="G34" s="359"/>
      <c r="H34" s="359"/>
      <c r="I34" s="359"/>
      <c r="J34" s="359"/>
    </row>
    <row r="35" spans="1:10" ht="15.5" x14ac:dyDescent="0.35">
      <c r="A35" s="349" t="s">
        <v>125</v>
      </c>
      <c r="B35" s="356"/>
      <c r="C35" s="357"/>
      <c r="D35" s="358"/>
      <c r="E35" s="359" t="s">
        <v>41</v>
      </c>
      <c r="F35" s="180"/>
      <c r="G35" s="359"/>
      <c r="H35" s="359"/>
      <c r="I35" s="359"/>
      <c r="J35" s="359"/>
    </row>
    <row r="36" spans="1:10" ht="15.5" x14ac:dyDescent="0.35">
      <c r="A36" s="355" t="s">
        <v>126</v>
      </c>
      <c r="B36" s="356">
        <v>1382.529</v>
      </c>
      <c r="C36" s="357">
        <v>1381.6079999999999</v>
      </c>
      <c r="D36" s="358">
        <v>1428.702</v>
      </c>
      <c r="E36" s="359">
        <f>3525-3</f>
        <v>3522</v>
      </c>
      <c r="F36" s="180"/>
      <c r="G36" s="359">
        <v>3485</v>
      </c>
      <c r="H36" s="359">
        <f>4096-1</f>
        <v>4095</v>
      </c>
      <c r="I36" s="359"/>
      <c r="J36" s="359"/>
    </row>
    <row r="37" spans="1:10" ht="15.5" x14ac:dyDescent="0.35">
      <c r="A37" s="355" t="s">
        <v>123</v>
      </c>
      <c r="B37" s="356">
        <v>325.464</v>
      </c>
      <c r="C37" s="357">
        <v>323.71300000000002</v>
      </c>
      <c r="D37" s="358">
        <v>325.91800000000001</v>
      </c>
      <c r="E37" s="359">
        <v>571</v>
      </c>
      <c r="F37" s="180"/>
      <c r="G37" s="359">
        <v>603</v>
      </c>
      <c r="H37" s="359">
        <v>587</v>
      </c>
      <c r="I37" s="359"/>
      <c r="J37" s="359"/>
    </row>
    <row r="38" spans="1:10" ht="15.5" x14ac:dyDescent="0.35">
      <c r="A38" s="355" t="s">
        <v>113</v>
      </c>
      <c r="B38" s="356">
        <v>0</v>
      </c>
      <c r="C38" s="357">
        <v>0</v>
      </c>
      <c r="D38" s="358" t="s">
        <v>127</v>
      </c>
      <c r="E38" s="359">
        <v>1</v>
      </c>
      <c r="F38" s="180"/>
      <c r="G38" s="359">
        <v>3</v>
      </c>
      <c r="H38" s="359">
        <v>0</v>
      </c>
      <c r="I38" s="359"/>
      <c r="J38" s="359"/>
    </row>
    <row r="39" spans="1:10" ht="15.5" x14ac:dyDescent="0.35">
      <c r="A39" s="355" t="s">
        <v>121</v>
      </c>
      <c r="B39" s="356">
        <v>1267.201</v>
      </c>
      <c r="C39" s="357">
        <v>890.69299999999998</v>
      </c>
      <c r="D39" s="358">
        <v>698.66600000000005</v>
      </c>
      <c r="E39" s="359">
        <v>4139</v>
      </c>
      <c r="F39" s="180"/>
      <c r="G39" s="359">
        <v>3582</v>
      </c>
      <c r="H39" s="359">
        <v>1798</v>
      </c>
      <c r="I39" s="359"/>
      <c r="J39" s="359"/>
    </row>
    <row r="40" spans="1:10" ht="15.5" x14ac:dyDescent="0.35">
      <c r="A40" s="355" t="s">
        <v>128</v>
      </c>
      <c r="B40" s="356">
        <v>103.163</v>
      </c>
      <c r="C40" s="357">
        <v>202.90299999999999</v>
      </c>
      <c r="D40" s="358">
        <v>249.65</v>
      </c>
      <c r="E40" s="359">
        <v>124</v>
      </c>
      <c r="F40" s="180"/>
      <c r="G40" s="359">
        <v>165</v>
      </c>
      <c r="H40" s="359">
        <v>358</v>
      </c>
      <c r="I40" s="359"/>
      <c r="J40" s="359"/>
    </row>
    <row r="41" spans="1:10" ht="15.5" x14ac:dyDescent="0.35">
      <c r="A41" s="360" t="s">
        <v>124</v>
      </c>
      <c r="B41" s="356">
        <v>0</v>
      </c>
      <c r="C41" s="357">
        <v>0</v>
      </c>
      <c r="D41" s="358">
        <v>0</v>
      </c>
      <c r="E41" s="359">
        <v>0</v>
      </c>
      <c r="F41" s="180"/>
      <c r="G41" s="359">
        <v>0</v>
      </c>
      <c r="H41" s="359">
        <v>0</v>
      </c>
      <c r="I41" s="359"/>
      <c r="J41" s="359"/>
    </row>
    <row r="42" spans="1:10" ht="15.5" x14ac:dyDescent="0.35">
      <c r="A42" s="349" t="s">
        <v>129</v>
      </c>
      <c r="B42" s="380">
        <v>3078.357</v>
      </c>
      <c r="C42" s="381">
        <v>2798.9169999999999</v>
      </c>
      <c r="D42" s="384">
        <v>2702.9360000000001</v>
      </c>
      <c r="E42" s="385">
        <v>8357</v>
      </c>
      <c r="F42" s="180"/>
      <c r="G42" s="385">
        <v>7838</v>
      </c>
      <c r="H42" s="385">
        <v>6838</v>
      </c>
      <c r="I42" s="385">
        <f>SUM(I36:I41)</f>
        <v>0</v>
      </c>
      <c r="J42" s="385">
        <f>SUM(J36:J41)</f>
        <v>0</v>
      </c>
    </row>
    <row r="43" spans="1:10" ht="15.5" x14ac:dyDescent="0.35">
      <c r="A43" s="360"/>
      <c r="B43" s="386">
        <v>7196.9160000000002</v>
      </c>
      <c r="C43" s="387">
        <v>7072.9170000000004</v>
      </c>
      <c r="D43" s="388">
        <v>7193.009</v>
      </c>
      <c r="E43" s="389">
        <v>21224</v>
      </c>
      <c r="F43" s="180"/>
      <c r="G43" s="389">
        <v>20472</v>
      </c>
      <c r="H43" s="389">
        <v>20475</v>
      </c>
      <c r="I43" s="389">
        <f>I33+I42</f>
        <v>0</v>
      </c>
      <c r="J43" s="389">
        <f>J33+J42</f>
        <v>0</v>
      </c>
    </row>
    <row r="44" spans="1:10" ht="15.5" x14ac:dyDescent="0.35">
      <c r="A44" s="360"/>
      <c r="B44" s="356"/>
      <c r="C44" s="357"/>
      <c r="D44" s="358"/>
      <c r="E44" s="359" t="s">
        <v>41</v>
      </c>
      <c r="F44" s="180"/>
      <c r="G44" s="359"/>
      <c r="H44" s="359"/>
      <c r="I44" s="359"/>
      <c r="J44" s="359"/>
    </row>
    <row r="45" spans="1:10" ht="15.5" x14ac:dyDescent="0.35">
      <c r="A45" s="349" t="s">
        <v>130</v>
      </c>
      <c r="B45" s="356"/>
      <c r="C45" s="357"/>
      <c r="D45" s="358"/>
      <c r="E45" s="359" t="s">
        <v>41</v>
      </c>
      <c r="F45" s="180"/>
      <c r="G45" s="359"/>
      <c r="H45" s="359"/>
      <c r="I45" s="359"/>
      <c r="J45" s="359"/>
    </row>
    <row r="46" spans="1:10" ht="15.5" x14ac:dyDescent="0.35">
      <c r="A46" s="355" t="s">
        <v>131</v>
      </c>
      <c r="B46" s="356">
        <v>769.65499999999997</v>
      </c>
      <c r="C46" s="357">
        <v>769.65499999999997</v>
      </c>
      <c r="D46" s="358">
        <v>769.65499999999997</v>
      </c>
      <c r="E46" s="359">
        <v>16596</v>
      </c>
      <c r="F46" s="180"/>
      <c r="G46" s="359">
        <v>16596</v>
      </c>
      <c r="H46" s="359">
        <v>16596</v>
      </c>
      <c r="I46" s="359"/>
      <c r="J46" s="359"/>
    </row>
    <row r="47" spans="1:10" ht="15.5" x14ac:dyDescent="0.35">
      <c r="A47" s="355" t="s">
        <v>132</v>
      </c>
      <c r="B47" s="356">
        <v>0</v>
      </c>
      <c r="C47" s="357">
        <v>0</v>
      </c>
      <c r="D47" s="358" t="s">
        <v>127</v>
      </c>
      <c r="E47" s="359">
        <v>0</v>
      </c>
      <c r="F47" s="180"/>
      <c r="G47" s="359">
        <v>0</v>
      </c>
      <c r="H47" s="359">
        <v>0</v>
      </c>
      <c r="I47" s="359"/>
      <c r="J47" s="359"/>
    </row>
    <row r="48" spans="1:10" ht="15.5" x14ac:dyDescent="0.35">
      <c r="A48" s="355" t="s">
        <v>133</v>
      </c>
      <c r="B48" s="356">
        <v>-203.92</v>
      </c>
      <c r="C48" s="357">
        <v>-209.352</v>
      </c>
      <c r="D48" s="358">
        <v>-162.571</v>
      </c>
      <c r="E48" s="359">
        <v>-384</v>
      </c>
      <c r="F48" s="180"/>
      <c r="G48" s="359">
        <f>-430-1</f>
        <v>-431</v>
      </c>
      <c r="H48" s="359">
        <v>-462</v>
      </c>
      <c r="I48" s="359"/>
      <c r="J48" s="359"/>
    </row>
    <row r="49" spans="1:10" ht="15.5" x14ac:dyDescent="0.35">
      <c r="A49" s="349" t="s">
        <v>134</v>
      </c>
      <c r="B49" s="380">
        <v>565.73500000000001</v>
      </c>
      <c r="C49" s="381">
        <v>560.303</v>
      </c>
      <c r="D49" s="384">
        <v>607.08399999999995</v>
      </c>
      <c r="E49" s="385">
        <v>16212</v>
      </c>
      <c r="F49" s="180"/>
      <c r="G49" s="385">
        <v>16165</v>
      </c>
      <c r="H49" s="385">
        <v>16134</v>
      </c>
      <c r="I49" s="385">
        <f>SUM(I46:I48)</f>
        <v>0</v>
      </c>
      <c r="J49" s="385">
        <f>SUM(J46:J48)</f>
        <v>0</v>
      </c>
    </row>
    <row r="50" spans="1:10" ht="15.5" x14ac:dyDescent="0.35">
      <c r="A50" s="361" t="s">
        <v>135</v>
      </c>
      <c r="B50" s="390"/>
      <c r="C50" s="391"/>
      <c r="D50" s="392"/>
      <c r="E50" s="393">
        <v>103</v>
      </c>
      <c r="F50" s="180"/>
      <c r="G50" s="393">
        <v>104</v>
      </c>
      <c r="H50" s="393">
        <v>103</v>
      </c>
      <c r="I50" s="393"/>
      <c r="J50" s="393"/>
    </row>
    <row r="51" spans="1:10" ht="16" thickBot="1" x14ac:dyDescent="0.4">
      <c r="A51" s="349" t="s">
        <v>136</v>
      </c>
      <c r="B51" s="394">
        <v>7762.6509999999998</v>
      </c>
      <c r="C51" s="395">
        <v>7633.22</v>
      </c>
      <c r="D51" s="396">
        <v>7800.0929999999998</v>
      </c>
      <c r="E51" s="397">
        <v>37539</v>
      </c>
      <c r="F51" s="180"/>
      <c r="G51" s="397">
        <v>36741</v>
      </c>
      <c r="H51" s="397">
        <v>36712</v>
      </c>
      <c r="I51" s="397">
        <f>I43+I49+I50</f>
        <v>0</v>
      </c>
      <c r="J51" s="397">
        <f>J43+J49+J50</f>
        <v>0</v>
      </c>
    </row>
    <row r="52" spans="1:10" ht="16" thickTop="1" x14ac:dyDescent="0.35">
      <c r="A52" s="398" t="s">
        <v>137</v>
      </c>
      <c r="B52" s="180"/>
      <c r="C52" s="218"/>
      <c r="D52" s="180"/>
      <c r="E52" s="180"/>
      <c r="F52" s="180"/>
      <c r="G52" s="180"/>
      <c r="H52" s="180"/>
      <c r="I52" s="180"/>
      <c r="J52" s="180"/>
    </row>
    <row r="53" spans="1:10" ht="15.5" x14ac:dyDescent="0.35">
      <c r="A53" s="180"/>
      <c r="B53" s="180"/>
      <c r="C53" s="180"/>
      <c r="D53" s="180"/>
      <c r="E53" s="180"/>
      <c r="F53" s="180"/>
      <c r="G53" s="180"/>
      <c r="H53" s="180"/>
      <c r="I53" s="180"/>
      <c r="J53" s="180"/>
    </row>
    <row r="54" spans="1:10" ht="15.5" x14ac:dyDescent="0.35">
      <c r="A54" s="180"/>
      <c r="B54" s="180"/>
      <c r="C54" s="180"/>
      <c r="D54" s="180"/>
      <c r="E54" s="180"/>
      <c r="F54" s="180"/>
      <c r="G54" s="180"/>
      <c r="H54" s="180"/>
      <c r="I54" s="180"/>
      <c r="J54" s="180"/>
    </row>
  </sheetData>
  <mergeCells count="2">
    <mergeCell ref="B1:E1"/>
    <mergeCell ref="G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BB2CA-CB65-47AD-ADB6-AA32E2868DC1}">
  <dimension ref="A1:V50"/>
  <sheetViews>
    <sheetView tabSelected="1" topLeftCell="A29" zoomScale="40" workbookViewId="0">
      <selection activeCell="H71" sqref="H71"/>
    </sheetView>
  </sheetViews>
  <sheetFormatPr defaultRowHeight="14.5" x14ac:dyDescent="0.35"/>
  <cols>
    <col min="1" max="1" width="67.81640625" bestFit="1" customWidth="1"/>
    <col min="2" max="2" width="12.08984375" bestFit="1" customWidth="1"/>
    <col min="3" max="3" width="11.36328125" bestFit="1" customWidth="1"/>
    <col min="4" max="4" width="11.54296875" bestFit="1" customWidth="1"/>
    <col min="5" max="5" width="11.6328125" bestFit="1" customWidth="1"/>
    <col min="6" max="6" width="8" bestFit="1" customWidth="1"/>
    <col min="7" max="7" width="7.08984375" bestFit="1" customWidth="1"/>
    <col min="8" max="8" width="11.54296875" bestFit="1" customWidth="1"/>
    <col min="9" max="9" width="11.6328125" bestFit="1" customWidth="1"/>
    <col min="10" max="10" width="8" bestFit="1" customWidth="1"/>
    <col min="11" max="11" width="7.08984375" bestFit="1" customWidth="1"/>
    <col min="12" max="12" width="7.453125" bestFit="1" customWidth="1"/>
    <col min="13" max="13" width="11.6328125" bestFit="1" customWidth="1"/>
    <col min="14" max="14" width="12.08984375" bestFit="1" customWidth="1"/>
    <col min="15" max="15" width="11.36328125" bestFit="1" customWidth="1"/>
    <col min="16" max="16" width="11.54296875" bestFit="1" customWidth="1"/>
    <col min="17" max="17" width="13.81640625" bestFit="1" customWidth="1"/>
    <col min="19" max="19" width="10.1796875" bestFit="1" customWidth="1"/>
    <col min="20" max="20" width="9.54296875" bestFit="1" customWidth="1"/>
    <col min="21" max="21" width="9.7265625" bestFit="1" customWidth="1"/>
    <col min="22" max="22" width="9.81640625" bestFit="1" customWidth="1"/>
  </cols>
  <sheetData>
    <row r="1" spans="1:22" ht="15.5" x14ac:dyDescent="0.35">
      <c r="A1" s="399" t="s">
        <v>138</v>
      </c>
      <c r="B1" s="400" t="s">
        <v>139</v>
      </c>
      <c r="C1" s="400"/>
      <c r="D1" s="400"/>
      <c r="E1" s="401"/>
      <c r="F1" s="402" t="s">
        <v>140</v>
      </c>
      <c r="G1" s="403"/>
      <c r="H1" s="403"/>
      <c r="I1" s="403"/>
      <c r="J1" s="404" t="s">
        <v>141</v>
      </c>
      <c r="K1" s="404"/>
      <c r="L1" s="404"/>
      <c r="M1" s="404"/>
      <c r="N1" s="338" t="s">
        <v>9</v>
      </c>
      <c r="O1" s="339"/>
      <c r="P1" s="339"/>
      <c r="Q1" s="340"/>
      <c r="R1" s="180"/>
      <c r="S1" s="405" t="s">
        <v>100</v>
      </c>
      <c r="T1" s="405"/>
      <c r="U1" s="405"/>
      <c r="V1" s="405"/>
    </row>
    <row r="2" spans="1:22" ht="31" x14ac:dyDescent="0.35">
      <c r="A2" s="406" t="s">
        <v>142</v>
      </c>
      <c r="B2" s="407">
        <v>43555</v>
      </c>
      <c r="C2" s="407">
        <v>43646</v>
      </c>
      <c r="D2" s="407">
        <v>43738</v>
      </c>
      <c r="E2" s="408">
        <v>43830</v>
      </c>
      <c r="F2" s="408" t="s">
        <v>143</v>
      </c>
      <c r="G2" s="409" t="s">
        <v>144</v>
      </c>
      <c r="H2" s="409">
        <v>44104</v>
      </c>
      <c r="I2" s="409">
        <v>44196</v>
      </c>
      <c r="J2" s="408" t="s">
        <v>145</v>
      </c>
      <c r="K2" s="409" t="s">
        <v>146</v>
      </c>
      <c r="L2" s="409" t="s">
        <v>147</v>
      </c>
      <c r="M2" s="410">
        <v>44561</v>
      </c>
      <c r="N2" s="411">
        <v>44651</v>
      </c>
      <c r="O2" s="409">
        <v>44742</v>
      </c>
      <c r="P2" s="409">
        <v>44834</v>
      </c>
      <c r="Q2" s="412">
        <v>44925</v>
      </c>
      <c r="R2" s="180"/>
      <c r="S2" s="413">
        <v>45016</v>
      </c>
      <c r="T2" s="413">
        <v>45107</v>
      </c>
      <c r="U2" s="413">
        <v>45199</v>
      </c>
      <c r="V2" s="413">
        <v>45291</v>
      </c>
    </row>
    <row r="3" spans="1:22" ht="15.5" x14ac:dyDescent="0.35">
      <c r="A3" s="349" t="s">
        <v>148</v>
      </c>
      <c r="B3" s="414"/>
      <c r="C3" s="414"/>
      <c r="D3" s="414"/>
      <c r="E3" s="415"/>
      <c r="F3" s="415"/>
      <c r="G3" s="416"/>
      <c r="H3" s="416"/>
      <c r="I3" s="416"/>
      <c r="J3" s="415"/>
      <c r="K3" s="416"/>
      <c r="L3" s="416"/>
      <c r="M3" s="303"/>
      <c r="N3" s="277"/>
      <c r="O3" s="180"/>
      <c r="P3" s="322"/>
      <c r="Q3" s="417"/>
      <c r="R3" s="180"/>
      <c r="S3" s="277"/>
      <c r="T3" s="180"/>
      <c r="U3" s="322"/>
      <c r="V3" s="417"/>
    </row>
    <row r="4" spans="1:22" ht="15.5" x14ac:dyDescent="0.35">
      <c r="A4" s="418" t="s">
        <v>149</v>
      </c>
      <c r="B4" s="419">
        <v>452.572</v>
      </c>
      <c r="C4" s="419">
        <v>942.84</v>
      </c>
      <c r="D4" s="419">
        <v>1431.316</v>
      </c>
      <c r="E4" s="420">
        <v>1892.3209999999999</v>
      </c>
      <c r="F4" s="420">
        <v>435.42</v>
      </c>
      <c r="G4" s="421">
        <v>812.68899999999996</v>
      </c>
      <c r="H4" s="421">
        <v>1245.1220000000001</v>
      </c>
      <c r="I4" s="421">
        <v>1622.0462851499999</v>
      </c>
      <c r="J4" s="420">
        <v>358.54763999999994</v>
      </c>
      <c r="K4" s="421">
        <v>731.29100000000005</v>
      </c>
      <c r="L4" s="421">
        <v>1149.7719999999999</v>
      </c>
      <c r="M4" s="422">
        <v>1514.885</v>
      </c>
      <c r="N4" s="423">
        <v>374.38400000000001</v>
      </c>
      <c r="O4" s="424">
        <v>736.42499999999995</v>
      </c>
      <c r="P4" s="425">
        <v>1116.1890000000001</v>
      </c>
      <c r="Q4" s="426">
        <v>1218</v>
      </c>
      <c r="R4" s="180"/>
      <c r="S4" s="423">
        <v>460</v>
      </c>
      <c r="T4" s="421">
        <v>929</v>
      </c>
      <c r="U4" s="425"/>
      <c r="V4" s="426"/>
    </row>
    <row r="5" spans="1:22" ht="15.5" x14ac:dyDescent="0.35">
      <c r="A5" s="360"/>
      <c r="B5" s="419"/>
      <c r="C5" s="419"/>
      <c r="D5" s="419"/>
      <c r="E5" s="420"/>
      <c r="F5" s="420"/>
      <c r="G5" s="421"/>
      <c r="H5" s="421"/>
      <c r="I5" s="421"/>
      <c r="J5" s="420"/>
      <c r="K5" s="421"/>
      <c r="L5" s="421"/>
      <c r="M5" s="303"/>
      <c r="N5" s="277"/>
      <c r="O5" s="180"/>
      <c r="P5" s="322"/>
      <c r="Q5" s="427" t="s">
        <v>41</v>
      </c>
      <c r="R5" s="180"/>
      <c r="S5" s="277"/>
      <c r="T5" s="180"/>
      <c r="U5" s="322"/>
      <c r="V5" s="427"/>
    </row>
    <row r="6" spans="1:22" ht="15.5" x14ac:dyDescent="0.35">
      <c r="A6" s="355" t="s">
        <v>150</v>
      </c>
      <c r="B6" s="419"/>
      <c r="C6" s="419"/>
      <c r="D6" s="419"/>
      <c r="E6" s="420"/>
      <c r="F6" s="420"/>
      <c r="G6" s="421"/>
      <c r="H6" s="421"/>
      <c r="I6" s="421"/>
      <c r="J6" s="420"/>
      <c r="K6" s="421"/>
      <c r="L6" s="421"/>
      <c r="M6" s="303"/>
      <c r="N6" s="277"/>
      <c r="O6" s="424"/>
      <c r="P6" s="425"/>
      <c r="Q6" s="428" t="s">
        <v>41</v>
      </c>
      <c r="R6" s="180"/>
      <c r="S6" s="277"/>
      <c r="T6" s="421"/>
      <c r="U6" s="425"/>
      <c r="V6" s="428"/>
    </row>
    <row r="7" spans="1:22" ht="15.5" x14ac:dyDescent="0.35">
      <c r="A7" s="355" t="s">
        <v>151</v>
      </c>
      <c r="B7" s="419">
        <v>317.61399999999998</v>
      </c>
      <c r="C7" s="419">
        <v>639.37199999999996</v>
      </c>
      <c r="D7" s="419">
        <v>953.41300000000001</v>
      </c>
      <c r="E7" s="420">
        <v>1209.635</v>
      </c>
      <c r="F7" s="420">
        <v>318.38799999999998</v>
      </c>
      <c r="G7" s="421">
        <v>664.82399999999996</v>
      </c>
      <c r="H7" s="421">
        <v>1011.0549999999999</v>
      </c>
      <c r="I7" s="421">
        <v>1445.6810000000003</v>
      </c>
      <c r="J7" s="420">
        <v>319.78399999999999</v>
      </c>
      <c r="K7" s="421">
        <v>658.649</v>
      </c>
      <c r="L7" s="421">
        <v>1059.1659999999999</v>
      </c>
      <c r="M7" s="422">
        <v>1416.3969999999999</v>
      </c>
      <c r="N7" s="423">
        <v>344.49700000000001</v>
      </c>
      <c r="O7" s="424">
        <v>693.30700000000002</v>
      </c>
      <c r="P7" s="425">
        <v>1035.441</v>
      </c>
      <c r="Q7" s="426">
        <v>1723</v>
      </c>
      <c r="R7" s="180"/>
      <c r="S7" s="423">
        <v>845</v>
      </c>
      <c r="T7" s="421">
        <v>1280</v>
      </c>
      <c r="U7" s="425"/>
      <c r="V7" s="426"/>
    </row>
    <row r="8" spans="1:22" ht="15.5" x14ac:dyDescent="0.35">
      <c r="A8" s="355" t="s">
        <v>152</v>
      </c>
      <c r="B8" s="419">
        <v>51.664999999999999</v>
      </c>
      <c r="C8" s="419">
        <v>108.01300000000001</v>
      </c>
      <c r="D8" s="419">
        <v>169.11699999999999</v>
      </c>
      <c r="E8" s="420">
        <v>237.029</v>
      </c>
      <c r="F8" s="420">
        <v>21.47</v>
      </c>
      <c r="G8" s="421">
        <v>93.352000000000004</v>
      </c>
      <c r="H8" s="421">
        <v>143.35300000000001</v>
      </c>
      <c r="I8" s="421">
        <v>212.54671485</v>
      </c>
      <c r="J8" s="420">
        <v>76.632999999999996</v>
      </c>
      <c r="K8" s="421">
        <v>130.066</v>
      </c>
      <c r="L8" s="421">
        <v>184.101</v>
      </c>
      <c r="M8" s="422">
        <v>245.58500000000001</v>
      </c>
      <c r="N8" s="423">
        <v>61.548000000000002</v>
      </c>
      <c r="O8" s="424">
        <v>129.054</v>
      </c>
      <c r="P8" s="425">
        <v>186.21299999999999</v>
      </c>
      <c r="Q8" s="428">
        <v>283</v>
      </c>
      <c r="R8" s="180"/>
      <c r="S8" s="423">
        <v>162</v>
      </c>
      <c r="T8" s="421">
        <v>322</v>
      </c>
      <c r="U8" s="425"/>
      <c r="V8" s="428"/>
    </row>
    <row r="9" spans="1:22" ht="15.5" x14ac:dyDescent="0.35">
      <c r="A9" s="355" t="s">
        <v>153</v>
      </c>
      <c r="B9" s="419">
        <v>-3.7429999999999999</v>
      </c>
      <c r="C9" s="419">
        <v>-10.084</v>
      </c>
      <c r="D9" s="419">
        <v>-17.038</v>
      </c>
      <c r="E9" s="420">
        <v>-25.693999999999999</v>
      </c>
      <c r="F9" s="429">
        <v>-7.5259999999999998</v>
      </c>
      <c r="G9" s="430">
        <v>-14.429</v>
      </c>
      <c r="H9" s="430">
        <v>-22.667999999999999</v>
      </c>
      <c r="I9" s="430">
        <v>-29.919</v>
      </c>
      <c r="J9" s="429">
        <v>-7.827</v>
      </c>
      <c r="K9" s="430">
        <v>-15.093999999999999</v>
      </c>
      <c r="L9" s="430">
        <v>-23.173999999999999</v>
      </c>
      <c r="M9" s="431">
        <v>-30.541</v>
      </c>
      <c r="N9" s="432">
        <v>-6.4359999999999999</v>
      </c>
      <c r="O9" s="430">
        <v>-12.648</v>
      </c>
      <c r="P9" s="433">
        <v>-19.693999999999999</v>
      </c>
      <c r="Q9" s="434">
        <v>-34</v>
      </c>
      <c r="R9" s="180"/>
      <c r="S9" s="423">
        <v>-21</v>
      </c>
      <c r="T9" s="430">
        <v>-45</v>
      </c>
      <c r="U9" s="433"/>
      <c r="V9" s="434"/>
    </row>
    <row r="10" spans="1:22" ht="15.5" x14ac:dyDescent="0.35">
      <c r="A10" s="355" t="s">
        <v>154</v>
      </c>
      <c r="B10" s="435">
        <v>818.10799999999983</v>
      </c>
      <c r="C10" s="435">
        <v>1680.1409999999998</v>
      </c>
      <c r="D10" s="435">
        <v>2536.8080000000004</v>
      </c>
      <c r="E10" s="436">
        <v>3313.2910000000002</v>
      </c>
      <c r="F10" s="420">
        <v>767.75200000000007</v>
      </c>
      <c r="G10" s="421">
        <v>1556.4359999999999</v>
      </c>
      <c r="H10" s="421">
        <v>2376.8620000000001</v>
      </c>
      <c r="I10" s="421">
        <v>3250.3550000000005</v>
      </c>
      <c r="J10" s="420">
        <v>747.13763999999992</v>
      </c>
      <c r="K10" s="421">
        <v>1504.912</v>
      </c>
      <c r="L10" s="421">
        <v>2369.8650000000002</v>
      </c>
      <c r="M10" s="422">
        <v>3146.326</v>
      </c>
      <c r="N10" s="423">
        <v>773.99300000000005</v>
      </c>
      <c r="O10" s="424">
        <v>1546.1379999999999</v>
      </c>
      <c r="P10" s="425">
        <v>2318.1489999999999</v>
      </c>
      <c r="Q10" s="426">
        <v>3190</v>
      </c>
      <c r="R10" s="180"/>
      <c r="S10" s="436">
        <v>1446</v>
      </c>
      <c r="T10" s="424">
        <v>2486</v>
      </c>
      <c r="U10" s="425"/>
      <c r="V10" s="426"/>
    </row>
    <row r="11" spans="1:22" ht="15.5" x14ac:dyDescent="0.35">
      <c r="A11" s="355"/>
      <c r="B11" s="419"/>
      <c r="C11" s="419"/>
      <c r="D11" s="419"/>
      <c r="E11" s="420"/>
      <c r="F11" s="420"/>
      <c r="G11" s="421"/>
      <c r="H11" s="421"/>
      <c r="I11" s="421"/>
      <c r="J11" s="420"/>
      <c r="K11" s="421"/>
      <c r="L11" s="421"/>
      <c r="M11" s="303"/>
      <c r="N11" s="277"/>
      <c r="O11" s="424"/>
      <c r="P11" s="425"/>
      <c r="Q11" s="428" t="s">
        <v>41</v>
      </c>
      <c r="R11" s="180"/>
      <c r="S11" s="277"/>
      <c r="T11" s="424"/>
      <c r="U11" s="425"/>
      <c r="V11" s="428"/>
    </row>
    <row r="12" spans="1:22" ht="15.5" x14ac:dyDescent="0.35">
      <c r="A12" s="355" t="s">
        <v>155</v>
      </c>
      <c r="B12" s="419"/>
      <c r="C12" s="419"/>
      <c r="D12" s="419"/>
      <c r="E12" s="420"/>
      <c r="F12" s="420"/>
      <c r="G12" s="421"/>
      <c r="H12" s="421"/>
      <c r="I12" s="421"/>
      <c r="J12" s="420"/>
      <c r="K12" s="421"/>
      <c r="L12" s="421"/>
      <c r="M12" s="303"/>
      <c r="N12" s="277"/>
      <c r="O12" s="424"/>
      <c r="P12" s="425"/>
      <c r="Q12" s="428" t="s">
        <v>41</v>
      </c>
      <c r="R12" s="180"/>
      <c r="S12" s="277"/>
      <c r="T12" s="424"/>
      <c r="U12" s="425"/>
      <c r="V12" s="428"/>
    </row>
    <row r="13" spans="1:22" ht="15.5" x14ac:dyDescent="0.35">
      <c r="A13" s="355" t="s">
        <v>156</v>
      </c>
      <c r="B13" s="419">
        <v>-80.001999999999995</v>
      </c>
      <c r="C13" s="419">
        <v>-164.86</v>
      </c>
      <c r="D13" s="419">
        <v>-242.98099999999999</v>
      </c>
      <c r="E13" s="420">
        <v>-347.27199999999999</v>
      </c>
      <c r="F13" s="420">
        <v>-76.650000000000006</v>
      </c>
      <c r="G13" s="421">
        <v>86.490273389999999</v>
      </c>
      <c r="H13" s="421">
        <v>-94.530412259999991</v>
      </c>
      <c r="I13" s="421">
        <v>79.265999999999991</v>
      </c>
      <c r="J13" s="420">
        <v>-103.08832326000001</v>
      </c>
      <c r="K13" s="421">
        <v>-70.495096570000001</v>
      </c>
      <c r="L13" s="421">
        <v>-177.845</v>
      </c>
      <c r="M13" s="422">
        <v>-300.75800000000004</v>
      </c>
      <c r="N13" s="423">
        <v>-119.292</v>
      </c>
      <c r="O13" s="424">
        <v>-134.29499999999999</v>
      </c>
      <c r="P13" s="425">
        <v>-246.41900000000001</v>
      </c>
      <c r="Q13" s="437">
        <v>-119</v>
      </c>
      <c r="R13" s="180"/>
      <c r="S13" s="423">
        <v>-487</v>
      </c>
      <c r="T13" s="421">
        <v>-225</v>
      </c>
      <c r="U13" s="425"/>
      <c r="V13" s="437"/>
    </row>
    <row r="14" spans="1:22" ht="15.5" x14ac:dyDescent="0.35">
      <c r="A14" s="355" t="s">
        <v>157</v>
      </c>
      <c r="B14" s="419">
        <v>10.577999999999999</v>
      </c>
      <c r="C14" s="419">
        <v>32.860999999999997</v>
      </c>
      <c r="D14" s="419">
        <v>52.713999999999999</v>
      </c>
      <c r="E14" s="420">
        <v>-32.47</v>
      </c>
      <c r="F14" s="420">
        <v>-1.0946110200000001</v>
      </c>
      <c r="G14" s="421">
        <v>11.059726610000002</v>
      </c>
      <c r="H14" s="421">
        <v>13.461412259999999</v>
      </c>
      <c r="I14" s="421">
        <v>8.7859999999999996</v>
      </c>
      <c r="J14" s="420">
        <v>5.5042870000000113</v>
      </c>
      <c r="K14" s="421">
        <v>5.8076622700000007</v>
      </c>
      <c r="L14" s="421">
        <v>8.4369999999999994</v>
      </c>
      <c r="M14" s="422">
        <v>22.439</v>
      </c>
      <c r="N14" s="423">
        <v>5.2480000000000002</v>
      </c>
      <c r="O14" s="424">
        <v>9.2210000000000001</v>
      </c>
      <c r="P14" s="425">
        <v>-3.9420000000000002</v>
      </c>
      <c r="Q14" s="437">
        <v>-98</v>
      </c>
      <c r="R14" s="180"/>
      <c r="S14" s="423">
        <v>17</v>
      </c>
      <c r="T14" s="421">
        <v>-147</v>
      </c>
      <c r="U14" s="425"/>
      <c r="V14" s="437"/>
    </row>
    <row r="15" spans="1:22" ht="15.5" x14ac:dyDescent="0.35">
      <c r="A15" s="355" t="s">
        <v>158</v>
      </c>
      <c r="B15" s="419">
        <v>3.8340000000000001</v>
      </c>
      <c r="C15" s="419">
        <v>5.29</v>
      </c>
      <c r="D15" s="419">
        <v>4.819</v>
      </c>
      <c r="E15" s="420">
        <v>71.763999999999996</v>
      </c>
      <c r="F15" s="420">
        <v>4.43</v>
      </c>
      <c r="G15" s="421">
        <v>8.9990000000000006</v>
      </c>
      <c r="H15" s="421">
        <v>8.5449999999999999</v>
      </c>
      <c r="I15" s="421">
        <v>-78.915999999999997</v>
      </c>
      <c r="J15" s="420">
        <v>-1.3609637399999992</v>
      </c>
      <c r="K15" s="421">
        <v>-6.2215656999999993</v>
      </c>
      <c r="L15" s="421">
        <v>-67.885000000000005</v>
      </c>
      <c r="M15" s="422">
        <v>-97.239000000000004</v>
      </c>
      <c r="N15" s="423">
        <v>-20.257999999999999</v>
      </c>
      <c r="O15" s="424">
        <v>-40.947000000000003</v>
      </c>
      <c r="P15" s="425">
        <v>-65.302000000000007</v>
      </c>
      <c r="Q15" s="437">
        <v>-99</v>
      </c>
      <c r="R15" s="180"/>
      <c r="S15" s="423">
        <v>61</v>
      </c>
      <c r="T15" s="421">
        <v>518</v>
      </c>
      <c r="U15" s="425"/>
      <c r="V15" s="437"/>
    </row>
    <row r="16" spans="1:22" ht="15.5" x14ac:dyDescent="0.35">
      <c r="A16" s="355" t="s">
        <v>159</v>
      </c>
      <c r="B16" s="419">
        <v>-173.33500000000001</v>
      </c>
      <c r="C16" s="419">
        <v>-163.05000000000001</v>
      </c>
      <c r="D16" s="419">
        <v>-240.101</v>
      </c>
      <c r="E16" s="420">
        <v>-316.77499999999998</v>
      </c>
      <c r="F16" s="420">
        <v>-40.735999999999997</v>
      </c>
      <c r="G16" s="421">
        <v>-104.05800000000001</v>
      </c>
      <c r="H16" s="421">
        <v>-317.779</v>
      </c>
      <c r="I16" s="421">
        <v>-353.19299999999998</v>
      </c>
      <c r="J16" s="420">
        <v>-28.196681520000013</v>
      </c>
      <c r="K16" s="421">
        <v>-32.396168199999984</v>
      </c>
      <c r="L16" s="421">
        <v>45.619</v>
      </c>
      <c r="M16" s="422">
        <v>11.382999999999999</v>
      </c>
      <c r="N16" s="423">
        <v>-63.884</v>
      </c>
      <c r="O16" s="424">
        <v>-61.268000000000001</v>
      </c>
      <c r="P16" s="425">
        <v>-15.367000000000001</v>
      </c>
      <c r="Q16" s="437">
        <v>67</v>
      </c>
      <c r="R16" s="180"/>
      <c r="S16" s="423">
        <v>44</v>
      </c>
      <c r="T16" s="421">
        <v>181</v>
      </c>
      <c r="U16" s="425"/>
      <c r="V16" s="437"/>
    </row>
    <row r="17" spans="1:22" ht="15.5" x14ac:dyDescent="0.35">
      <c r="A17" s="355" t="s">
        <v>160</v>
      </c>
      <c r="B17" s="419">
        <v>-17.239999999999998</v>
      </c>
      <c r="C17" s="419">
        <v>-25.326000000000001</v>
      </c>
      <c r="D17" s="419">
        <v>-17.558</v>
      </c>
      <c r="E17" s="420">
        <v>-31.814</v>
      </c>
      <c r="F17" s="429">
        <v>8.52</v>
      </c>
      <c r="G17" s="430">
        <v>1.9330000000000001</v>
      </c>
      <c r="H17" s="430">
        <v>61.46</v>
      </c>
      <c r="I17" s="430">
        <v>22.710999999999999</v>
      </c>
      <c r="J17" s="429">
        <v>-12.484318479999986</v>
      </c>
      <c r="K17" s="430">
        <v>9.8271681999999849</v>
      </c>
      <c r="L17" s="430">
        <v>31.565999999999999</v>
      </c>
      <c r="M17" s="431">
        <v>39.805</v>
      </c>
      <c r="N17" s="432">
        <v>-20.623999999999999</v>
      </c>
      <c r="O17" s="430">
        <v>-22.375</v>
      </c>
      <c r="P17" s="433">
        <v>-20.170000000000002</v>
      </c>
      <c r="Q17" s="434">
        <v>-19</v>
      </c>
      <c r="R17" s="180"/>
      <c r="S17" s="423">
        <v>16</v>
      </c>
      <c r="T17" s="430">
        <v>25</v>
      </c>
      <c r="U17" s="433"/>
      <c r="V17" s="434"/>
    </row>
    <row r="18" spans="1:22" ht="15.5" x14ac:dyDescent="0.35">
      <c r="A18" s="349" t="s">
        <v>161</v>
      </c>
      <c r="B18" s="435">
        <v>561.94299999999976</v>
      </c>
      <c r="C18" s="435">
        <v>1365.056</v>
      </c>
      <c r="D18" s="435">
        <v>2093.701</v>
      </c>
      <c r="E18" s="436">
        <v>2656.7240000000006</v>
      </c>
      <c r="F18" s="420">
        <v>662.22138898000003</v>
      </c>
      <c r="G18" s="421">
        <v>1560.8600000000001</v>
      </c>
      <c r="H18" s="421">
        <v>2048.0190000000002</v>
      </c>
      <c r="I18" s="421">
        <v>2929.0090000000005</v>
      </c>
      <c r="J18" s="420">
        <v>607.51163999999994</v>
      </c>
      <c r="K18" s="421">
        <v>1411.4340000000002</v>
      </c>
      <c r="L18" s="421">
        <v>2209.7570000000001</v>
      </c>
      <c r="M18" s="422">
        <v>2821.9559999999997</v>
      </c>
      <c r="N18" s="423">
        <v>555.18299999999999</v>
      </c>
      <c r="O18" s="424">
        <v>1296.4739999999999</v>
      </c>
      <c r="P18" s="425">
        <v>1966.9490000000001</v>
      </c>
      <c r="Q18" s="426">
        <v>2922</v>
      </c>
      <c r="R18" s="180"/>
      <c r="S18" s="436">
        <v>1097</v>
      </c>
      <c r="T18" s="424">
        <v>2838</v>
      </c>
      <c r="U18" s="425"/>
      <c r="V18" s="426"/>
    </row>
    <row r="19" spans="1:22" ht="15.5" x14ac:dyDescent="0.35">
      <c r="A19" s="360"/>
      <c r="B19" s="419"/>
      <c r="C19" s="419"/>
      <c r="D19" s="419"/>
      <c r="E19" s="420"/>
      <c r="F19" s="420"/>
      <c r="G19" s="421"/>
      <c r="H19" s="421"/>
      <c r="I19" s="421"/>
      <c r="J19" s="420"/>
      <c r="K19" s="421"/>
      <c r="L19" s="421"/>
      <c r="M19" s="303"/>
      <c r="N19" s="277"/>
      <c r="O19" s="180"/>
      <c r="P19" s="322"/>
      <c r="Q19" s="427" t="s">
        <v>41</v>
      </c>
      <c r="R19" s="180"/>
      <c r="S19" s="277"/>
      <c r="T19" s="180"/>
      <c r="U19" s="322"/>
      <c r="V19" s="427"/>
    </row>
    <row r="20" spans="1:22" ht="15.5" x14ac:dyDescent="0.35">
      <c r="A20" s="360" t="s">
        <v>162</v>
      </c>
      <c r="B20" s="419">
        <v>-27.721</v>
      </c>
      <c r="C20" s="419">
        <v>-27.721</v>
      </c>
      <c r="D20" s="419">
        <v>-27.721</v>
      </c>
      <c r="E20" s="420">
        <v>-57.881</v>
      </c>
      <c r="F20" s="420">
        <v>0</v>
      </c>
      <c r="G20" s="421">
        <v>-2.1379999999999999</v>
      </c>
      <c r="H20" s="421">
        <v>-4.2750000000000004</v>
      </c>
      <c r="I20" s="421">
        <v>-10.872</v>
      </c>
      <c r="J20" s="420">
        <v>0</v>
      </c>
      <c r="K20" s="421">
        <v>-3.64</v>
      </c>
      <c r="L20" s="421">
        <v>-4.0949999999999998</v>
      </c>
      <c r="M20" s="422">
        <v>-4.0949999999999998</v>
      </c>
      <c r="N20" s="423">
        <v>0</v>
      </c>
      <c r="O20" s="424">
        <v>0</v>
      </c>
      <c r="P20" s="425">
        <v>0</v>
      </c>
      <c r="Q20" s="428" t="s">
        <v>163</v>
      </c>
      <c r="R20" s="180"/>
      <c r="S20" s="423"/>
      <c r="T20" s="424"/>
      <c r="U20" s="425"/>
      <c r="V20" s="428"/>
    </row>
    <row r="21" spans="1:22" ht="15.5" x14ac:dyDescent="0.35">
      <c r="A21" s="355" t="s">
        <v>164</v>
      </c>
      <c r="B21" s="419">
        <v>30.847000000000001</v>
      </c>
      <c r="C21" s="419">
        <v>81.843999999999994</v>
      </c>
      <c r="D21" s="419">
        <v>140.95599999999999</v>
      </c>
      <c r="E21" s="420">
        <v>278.572</v>
      </c>
      <c r="F21" s="420">
        <v>9.01</v>
      </c>
      <c r="G21" s="421">
        <v>19.544</v>
      </c>
      <c r="H21" s="421">
        <v>59.347000000000001</v>
      </c>
      <c r="I21" s="421">
        <v>154.26300000000001</v>
      </c>
      <c r="J21" s="420">
        <v>87.605000000000004</v>
      </c>
      <c r="K21" s="421">
        <v>113.244</v>
      </c>
      <c r="L21" s="421">
        <v>187.101</v>
      </c>
      <c r="M21" s="422">
        <v>239.13300000000001</v>
      </c>
      <c r="N21" s="423">
        <v>20.853000000000002</v>
      </c>
      <c r="O21" s="424">
        <v>28.327999999999999</v>
      </c>
      <c r="P21" s="425">
        <v>59.054000000000002</v>
      </c>
      <c r="Q21" s="437">
        <v>230</v>
      </c>
      <c r="R21" s="180"/>
      <c r="S21" s="423">
        <v>294</v>
      </c>
      <c r="T21" s="421">
        <v>330</v>
      </c>
      <c r="U21" s="425"/>
      <c r="V21" s="437"/>
    </row>
    <row r="22" spans="1:22" ht="15.5" x14ac:dyDescent="0.35">
      <c r="A22" s="355" t="s">
        <v>165</v>
      </c>
      <c r="B22" s="438">
        <v>-2.1999999999999999E-2</v>
      </c>
      <c r="C22" s="438">
        <v>-4.2000000000000003E-2</v>
      </c>
      <c r="D22" s="438">
        <v>-6.4000000000000001E-2</v>
      </c>
      <c r="E22" s="439">
        <v>-9.2999999999999999E-2</v>
      </c>
      <c r="F22" s="439">
        <v>-1.6E-2</v>
      </c>
      <c r="G22" s="440">
        <v>-4.7E-2</v>
      </c>
      <c r="H22" s="440">
        <v>-7.4999999999999997E-2</v>
      </c>
      <c r="I22" s="440">
        <v>-0.33400000000000002</v>
      </c>
      <c r="J22" s="439">
        <v>-3.0000000000000001E-3</v>
      </c>
      <c r="K22" s="440">
        <v>-2.7E-2</v>
      </c>
      <c r="L22" s="440">
        <v>-2.7E-2</v>
      </c>
      <c r="M22" s="422">
        <v>-2.7E-2</v>
      </c>
      <c r="N22" s="423">
        <v>-0.01</v>
      </c>
      <c r="O22" s="424">
        <v>-1.4E-2</v>
      </c>
      <c r="P22" s="425">
        <v>-2.7E-2</v>
      </c>
      <c r="Q22" s="437">
        <v>0</v>
      </c>
      <c r="R22" s="180"/>
      <c r="S22" s="423">
        <v>0</v>
      </c>
      <c r="T22" s="421">
        <v>0</v>
      </c>
      <c r="U22" s="425"/>
      <c r="V22" s="437"/>
    </row>
    <row r="23" spans="1:22" ht="15.5" x14ac:dyDescent="0.35">
      <c r="A23" s="355" t="s">
        <v>166</v>
      </c>
      <c r="B23" s="438">
        <v>-159.59899999999999</v>
      </c>
      <c r="C23" s="438">
        <v>-224.77099999999999</v>
      </c>
      <c r="D23" s="438">
        <v>-377.875</v>
      </c>
      <c r="E23" s="439">
        <v>-574.899</v>
      </c>
      <c r="F23" s="439">
        <v>-86.748999999999995</v>
      </c>
      <c r="G23" s="440">
        <v>-86.751000000000005</v>
      </c>
      <c r="H23" s="440">
        <v>-74.087999999999994</v>
      </c>
      <c r="I23" s="440">
        <v>-393.01900000000001</v>
      </c>
      <c r="J23" s="439">
        <v>-87.471999999999994</v>
      </c>
      <c r="K23" s="440">
        <v>-94.822000000000003</v>
      </c>
      <c r="L23" s="440">
        <v>-74.491</v>
      </c>
      <c r="M23" s="422">
        <v>-248.65</v>
      </c>
      <c r="N23" s="423">
        <v>-87.831000000000003</v>
      </c>
      <c r="O23" s="424">
        <v>-126.902</v>
      </c>
      <c r="P23" s="425">
        <v>-193.744</v>
      </c>
      <c r="Q23" s="434">
        <v>-335</v>
      </c>
      <c r="R23" s="180"/>
      <c r="S23" s="423">
        <v>-175</v>
      </c>
      <c r="T23" s="421">
        <v>-249</v>
      </c>
      <c r="U23" s="425"/>
      <c r="V23" s="434"/>
    </row>
    <row r="24" spans="1:22" ht="15.5" x14ac:dyDescent="0.35">
      <c r="A24" s="349" t="s">
        <v>167</v>
      </c>
      <c r="B24" s="441">
        <v>350.57999999999976</v>
      </c>
      <c r="C24" s="441">
        <v>1077.6180000000002</v>
      </c>
      <c r="D24" s="441">
        <v>1655.386</v>
      </c>
      <c r="E24" s="442">
        <v>2073.8870000000011</v>
      </c>
      <c r="F24" s="442">
        <v>523.33438898000009</v>
      </c>
      <c r="G24" s="443">
        <v>1366.6800000000003</v>
      </c>
      <c r="H24" s="443">
        <v>1844.5880000000002</v>
      </c>
      <c r="I24" s="443">
        <v>2432.0580000000009</v>
      </c>
      <c r="J24" s="442">
        <v>552.47163999999998</v>
      </c>
      <c r="K24" s="443">
        <v>1320.7109999999998</v>
      </c>
      <c r="L24" s="443">
        <v>2200.2310000000002</v>
      </c>
      <c r="M24" s="444">
        <v>2605.9299999999994</v>
      </c>
      <c r="N24" s="445">
        <v>447.82999999999993</v>
      </c>
      <c r="O24" s="443">
        <v>1197.886</v>
      </c>
      <c r="P24" s="446">
        <v>1832.2320000000002</v>
      </c>
      <c r="Q24" s="447">
        <v>2817</v>
      </c>
      <c r="R24" s="180"/>
      <c r="S24" s="442">
        <v>1216</v>
      </c>
      <c r="T24" s="443">
        <v>2919</v>
      </c>
      <c r="U24" s="446"/>
      <c r="V24" s="447"/>
    </row>
    <row r="25" spans="1:22" ht="15.5" x14ac:dyDescent="0.35">
      <c r="A25" s="360"/>
      <c r="B25" s="419"/>
      <c r="C25" s="419"/>
      <c r="D25" s="419"/>
      <c r="E25" s="420"/>
      <c r="F25" s="420"/>
      <c r="G25" s="421"/>
      <c r="H25" s="421"/>
      <c r="I25" s="421"/>
      <c r="J25" s="420"/>
      <c r="K25" s="421"/>
      <c r="L25" s="421"/>
      <c r="M25" s="303"/>
      <c r="N25" s="277"/>
      <c r="O25" s="180"/>
      <c r="P25" s="322"/>
      <c r="Q25" s="427" t="s">
        <v>41</v>
      </c>
      <c r="R25" s="180"/>
      <c r="S25" s="277"/>
      <c r="T25" s="180"/>
      <c r="U25" s="322"/>
      <c r="V25" s="427"/>
    </row>
    <row r="26" spans="1:22" ht="15.5" x14ac:dyDescent="0.35">
      <c r="A26" s="349" t="s">
        <v>168</v>
      </c>
      <c r="B26" s="419"/>
      <c r="C26" s="419"/>
      <c r="D26" s="419"/>
      <c r="E26" s="420"/>
      <c r="F26" s="420"/>
      <c r="G26" s="421"/>
      <c r="H26" s="421"/>
      <c r="I26" s="421"/>
      <c r="J26" s="420"/>
      <c r="K26" s="421"/>
      <c r="L26" s="421"/>
      <c r="M26" s="303"/>
      <c r="N26" s="277"/>
      <c r="O26" s="180"/>
      <c r="P26" s="322"/>
      <c r="Q26" s="427" t="s">
        <v>41</v>
      </c>
      <c r="R26" s="180"/>
      <c r="S26" s="277"/>
      <c r="T26" s="180"/>
      <c r="U26" s="322"/>
      <c r="V26" s="427"/>
    </row>
    <row r="27" spans="1:22" ht="15.5" x14ac:dyDescent="0.35">
      <c r="A27" s="355" t="s">
        <v>169</v>
      </c>
      <c r="B27" s="419">
        <v>-167.49299999999999</v>
      </c>
      <c r="C27" s="419">
        <v>-426.69400000000002</v>
      </c>
      <c r="D27" s="419">
        <v>-544.75699999999995</v>
      </c>
      <c r="E27" s="420">
        <v>-750.72799999999995</v>
      </c>
      <c r="F27" s="420">
        <v>-141.63999999999999</v>
      </c>
      <c r="G27" s="421">
        <v>-322.64</v>
      </c>
      <c r="H27" s="421">
        <v>-459.97</v>
      </c>
      <c r="I27" s="421">
        <v>-720.22900000000004</v>
      </c>
      <c r="J27" s="420">
        <v>-155.06100000000001</v>
      </c>
      <c r="K27" s="421">
        <v>-346.67200000000003</v>
      </c>
      <c r="L27" s="421">
        <v>-512.34900000000005</v>
      </c>
      <c r="M27" s="422">
        <v>-803.35400000000004</v>
      </c>
      <c r="N27" s="423">
        <v>-83.230999999999995</v>
      </c>
      <c r="O27" s="424">
        <v>-256.14800000000002</v>
      </c>
      <c r="P27" s="425">
        <v>-425.58699999999999</v>
      </c>
      <c r="Q27" s="437">
        <v>-888</v>
      </c>
      <c r="R27" s="180"/>
      <c r="S27" s="423">
        <f>-106</f>
        <v>-106</v>
      </c>
      <c r="T27" s="421">
        <v>-387</v>
      </c>
      <c r="U27" s="425"/>
      <c r="V27" s="437"/>
    </row>
    <row r="28" spans="1:22" ht="15.5" x14ac:dyDescent="0.35">
      <c r="A28" s="355" t="s">
        <v>170</v>
      </c>
      <c r="B28" s="419">
        <v>5.7960000000000003</v>
      </c>
      <c r="C28" s="419">
        <v>7.4080000000000004</v>
      </c>
      <c r="D28" s="419">
        <v>12.462</v>
      </c>
      <c r="E28" s="420">
        <v>18.448</v>
      </c>
      <c r="F28" s="420">
        <v>3.7919999999999998</v>
      </c>
      <c r="G28" s="421">
        <v>6.468</v>
      </c>
      <c r="H28" s="421">
        <v>9.6929999999999996</v>
      </c>
      <c r="I28" s="421">
        <v>11.617000000000001</v>
      </c>
      <c r="J28" s="420">
        <v>1.78</v>
      </c>
      <c r="K28" s="421">
        <v>3.1480000000000001</v>
      </c>
      <c r="L28" s="421">
        <v>5.95</v>
      </c>
      <c r="M28" s="422">
        <v>8.5719999999999992</v>
      </c>
      <c r="N28" s="423">
        <v>1.365</v>
      </c>
      <c r="O28" s="424">
        <v>2.3919999999999999</v>
      </c>
      <c r="P28" s="425">
        <v>4.2149999999999999</v>
      </c>
      <c r="Q28" s="437">
        <v>10</v>
      </c>
      <c r="R28" s="180"/>
      <c r="S28" s="423">
        <v>7</v>
      </c>
      <c r="T28" s="421">
        <v>18</v>
      </c>
      <c r="U28" s="425"/>
      <c r="V28" s="437"/>
    </row>
    <row r="29" spans="1:22" ht="15.5" x14ac:dyDescent="0.35">
      <c r="A29" s="355" t="s">
        <v>171</v>
      </c>
      <c r="B29" s="419">
        <v>0</v>
      </c>
      <c r="C29" s="419">
        <v>0</v>
      </c>
      <c r="D29" s="419">
        <v>0</v>
      </c>
      <c r="E29" s="420">
        <v>0</v>
      </c>
      <c r="F29" s="420">
        <v>0</v>
      </c>
      <c r="G29" s="421">
        <v>0</v>
      </c>
      <c r="H29" s="421">
        <v>0</v>
      </c>
      <c r="I29" s="421">
        <v>0</v>
      </c>
      <c r="J29" s="420">
        <v>0</v>
      </c>
      <c r="K29" s="421">
        <v>0</v>
      </c>
      <c r="L29" s="421">
        <v>0</v>
      </c>
      <c r="M29" s="422">
        <v>0</v>
      </c>
      <c r="N29" s="423">
        <v>-11.76</v>
      </c>
      <c r="O29" s="424">
        <v>-11.76</v>
      </c>
      <c r="P29" s="425">
        <v>0</v>
      </c>
      <c r="Q29" s="437">
        <v>-1547</v>
      </c>
      <c r="R29" s="180"/>
      <c r="S29" s="423">
        <v>0</v>
      </c>
      <c r="T29" s="421">
        <v>0</v>
      </c>
      <c r="U29" s="425"/>
      <c r="V29" s="437"/>
    </row>
    <row r="30" spans="1:22" ht="15.5" x14ac:dyDescent="0.35">
      <c r="A30" s="355" t="s">
        <v>172</v>
      </c>
      <c r="B30" s="419"/>
      <c r="C30" s="419"/>
      <c r="D30" s="419"/>
      <c r="E30" s="420"/>
      <c r="F30" s="420"/>
      <c r="G30" s="421"/>
      <c r="H30" s="421"/>
      <c r="I30" s="421"/>
      <c r="J30" s="420"/>
      <c r="K30" s="421"/>
      <c r="L30" s="421"/>
      <c r="M30" s="422"/>
      <c r="N30" s="423"/>
      <c r="O30" s="424"/>
      <c r="P30" s="425"/>
      <c r="Q30" s="437"/>
      <c r="R30" s="180"/>
      <c r="S30" s="423"/>
      <c r="T30" s="421">
        <v>-68</v>
      </c>
      <c r="U30" s="425"/>
      <c r="V30" s="437"/>
    </row>
    <row r="31" spans="1:22" ht="15.5" x14ac:dyDescent="0.35">
      <c r="A31" s="355" t="s">
        <v>173</v>
      </c>
      <c r="B31" s="419">
        <v>0</v>
      </c>
      <c r="C31" s="419">
        <v>0</v>
      </c>
      <c r="D31" s="419">
        <v>0</v>
      </c>
      <c r="E31" s="420">
        <v>0.61199999999999999</v>
      </c>
      <c r="F31" s="420">
        <v>8.4000000000000005E-2</v>
      </c>
      <c r="G31" s="421">
        <v>8.7999999999999995E-2</v>
      </c>
      <c r="H31" s="421">
        <v>0.105</v>
      </c>
      <c r="I31" s="421">
        <v>0.11</v>
      </c>
      <c r="J31" s="420">
        <v>0.16900000000000001</v>
      </c>
      <c r="K31" s="421">
        <v>0.32600000000000001</v>
      </c>
      <c r="L31" s="421">
        <v>0.65</v>
      </c>
      <c r="M31" s="422">
        <v>1.4570000000000001</v>
      </c>
      <c r="N31" s="423">
        <v>0.71599999999999997</v>
      </c>
      <c r="O31" s="424">
        <v>1.1160000000000001</v>
      </c>
      <c r="P31" s="425">
        <v>1.2929999999999999</v>
      </c>
      <c r="Q31" s="426">
        <v>3</v>
      </c>
      <c r="R31" s="180"/>
      <c r="S31" s="423">
        <v>0</v>
      </c>
      <c r="T31" s="421">
        <v>28</v>
      </c>
      <c r="U31" s="425"/>
      <c r="V31" s="426"/>
    </row>
    <row r="32" spans="1:22" ht="15.5" x14ac:dyDescent="0.35">
      <c r="A32" s="355" t="s">
        <v>174</v>
      </c>
      <c r="B32" s="419"/>
      <c r="C32" s="419"/>
      <c r="D32" s="419"/>
      <c r="E32" s="420"/>
      <c r="F32" s="420"/>
      <c r="G32" s="421"/>
      <c r="H32" s="421"/>
      <c r="I32" s="421"/>
      <c r="J32" s="420"/>
      <c r="K32" s="421"/>
      <c r="L32" s="421"/>
      <c r="M32" s="422"/>
      <c r="N32" s="423"/>
      <c r="O32" s="424">
        <v>0</v>
      </c>
      <c r="P32" s="425">
        <v>0</v>
      </c>
      <c r="Q32" s="428" t="s">
        <v>41</v>
      </c>
      <c r="R32" s="180"/>
      <c r="S32" s="423"/>
      <c r="T32" s="421">
        <v>0</v>
      </c>
      <c r="U32" s="425"/>
      <c r="V32" s="428"/>
    </row>
    <row r="33" spans="1:22" ht="15.5" x14ac:dyDescent="0.35">
      <c r="A33" s="349" t="s">
        <v>175</v>
      </c>
      <c r="B33" s="441">
        <v>-161.697</v>
      </c>
      <c r="C33" s="441">
        <v>-419.286</v>
      </c>
      <c r="D33" s="441">
        <v>-532.29499999999996</v>
      </c>
      <c r="E33" s="442">
        <v>-731.66800000000001</v>
      </c>
      <c r="F33" s="442">
        <v>-137.76399999999998</v>
      </c>
      <c r="G33" s="443">
        <v>-316.08399999999995</v>
      </c>
      <c r="H33" s="443">
        <v>-450.17200000000003</v>
      </c>
      <c r="I33" s="443">
        <v>-708.50200000000007</v>
      </c>
      <c r="J33" s="442">
        <v>-153.11199999999999</v>
      </c>
      <c r="K33" s="443">
        <v>-343.19799999999998</v>
      </c>
      <c r="L33" s="443">
        <v>-505.74900000000008</v>
      </c>
      <c r="M33" s="444">
        <v>-793.32500000000005</v>
      </c>
      <c r="N33" s="445">
        <v>-92.910000000000011</v>
      </c>
      <c r="O33" s="443">
        <v>-264.39999999999998</v>
      </c>
      <c r="P33" s="446">
        <v>-420.07900000000001</v>
      </c>
      <c r="Q33" s="448">
        <v>-2422</v>
      </c>
      <c r="R33" s="180"/>
      <c r="S33" s="445">
        <v>-99</v>
      </c>
      <c r="T33" s="445">
        <v>-409</v>
      </c>
      <c r="U33" s="446"/>
      <c r="V33" s="448"/>
    </row>
    <row r="34" spans="1:22" ht="15.5" x14ac:dyDescent="0.35">
      <c r="A34" s="360"/>
      <c r="B34" s="414"/>
      <c r="C34" s="414"/>
      <c r="D34" s="414"/>
      <c r="E34" s="415"/>
      <c r="F34" s="415"/>
      <c r="G34" s="416"/>
      <c r="H34" s="416"/>
      <c r="I34" s="416"/>
      <c r="J34" s="415"/>
      <c r="K34" s="416"/>
      <c r="L34" s="416"/>
      <c r="M34" s="303"/>
      <c r="N34" s="277"/>
      <c r="O34" s="180"/>
      <c r="P34" s="322"/>
      <c r="Q34" s="449" t="s">
        <v>41</v>
      </c>
      <c r="R34" s="180"/>
      <c r="S34" s="277"/>
      <c r="T34" s="180"/>
      <c r="U34" s="322"/>
      <c r="V34" s="427"/>
    </row>
    <row r="35" spans="1:22" ht="15.5" x14ac:dyDescent="0.35">
      <c r="A35" s="349" t="s">
        <v>176</v>
      </c>
      <c r="B35" s="414"/>
      <c r="C35" s="414"/>
      <c r="D35" s="414"/>
      <c r="E35" s="415"/>
      <c r="F35" s="415"/>
      <c r="G35" s="416"/>
      <c r="H35" s="416"/>
      <c r="I35" s="416"/>
      <c r="J35" s="415"/>
      <c r="K35" s="416"/>
      <c r="L35" s="416"/>
      <c r="M35" s="303"/>
      <c r="N35" s="277"/>
      <c r="O35" s="180"/>
      <c r="P35" s="322"/>
      <c r="Q35" s="450" t="s">
        <v>41</v>
      </c>
      <c r="R35" s="180"/>
      <c r="S35" s="277"/>
      <c r="T35" s="180"/>
      <c r="U35" s="322"/>
      <c r="V35" s="427"/>
    </row>
    <row r="36" spans="1:22" ht="15.5" x14ac:dyDescent="0.35">
      <c r="A36" s="355" t="s">
        <v>177</v>
      </c>
      <c r="B36" s="419">
        <v>100</v>
      </c>
      <c r="C36" s="419">
        <v>100</v>
      </c>
      <c r="D36" s="419">
        <v>1000</v>
      </c>
      <c r="E36" s="420">
        <v>1000</v>
      </c>
      <c r="F36" s="420">
        <v>0</v>
      </c>
      <c r="G36" s="421">
        <v>0</v>
      </c>
      <c r="H36" s="421">
        <v>0</v>
      </c>
      <c r="I36" s="421">
        <v>150</v>
      </c>
      <c r="J36" s="420">
        <v>0</v>
      </c>
      <c r="K36" s="421">
        <v>0</v>
      </c>
      <c r="L36" s="421">
        <v>0</v>
      </c>
      <c r="M36" s="303">
        <v>0</v>
      </c>
      <c r="N36" s="277">
        <v>150</v>
      </c>
      <c r="O36" s="180">
        <v>350</v>
      </c>
      <c r="P36" s="322">
        <v>500</v>
      </c>
      <c r="Q36" s="451">
        <v>3550</v>
      </c>
      <c r="R36" s="180"/>
      <c r="S36" s="277">
        <v>19</v>
      </c>
      <c r="T36" s="180">
        <v>1623</v>
      </c>
      <c r="U36" s="322"/>
      <c r="V36" s="426"/>
    </row>
    <row r="37" spans="1:22" ht="15.5" x14ac:dyDescent="0.35">
      <c r="A37" s="355" t="s">
        <v>178</v>
      </c>
      <c r="B37" s="419">
        <v>-105.02800000000001</v>
      </c>
      <c r="C37" s="419">
        <v>-114.988</v>
      </c>
      <c r="D37" s="419">
        <v>-710.99</v>
      </c>
      <c r="E37" s="420">
        <v>-871.82299999999998</v>
      </c>
      <c r="F37" s="420">
        <v>-195.17</v>
      </c>
      <c r="G37" s="421">
        <v>-321.38600000000002</v>
      </c>
      <c r="H37" s="421">
        <v>-531.59500000000003</v>
      </c>
      <c r="I37" s="421">
        <v>-754.42200000000003</v>
      </c>
      <c r="J37" s="420">
        <v>-205.24600000000001</v>
      </c>
      <c r="K37" s="421">
        <v>-333.07299999999998</v>
      </c>
      <c r="L37" s="421">
        <v>-583.19500000000005</v>
      </c>
      <c r="M37" s="422">
        <v>-776.41499999999996</v>
      </c>
      <c r="N37" s="423">
        <v>-138</v>
      </c>
      <c r="O37" s="424">
        <v>-563</v>
      </c>
      <c r="P37" s="425">
        <v>-775</v>
      </c>
      <c r="Q37" s="452">
        <v>-1175</v>
      </c>
      <c r="R37" s="180"/>
      <c r="S37" s="423">
        <v>-605</v>
      </c>
      <c r="T37" s="421">
        <v>-3058</v>
      </c>
      <c r="U37" s="425"/>
      <c r="V37" s="453"/>
    </row>
    <row r="38" spans="1:22" ht="15.5" x14ac:dyDescent="0.35">
      <c r="A38" s="355" t="s">
        <v>179</v>
      </c>
      <c r="B38" s="419"/>
      <c r="C38" s="419"/>
      <c r="D38" s="419"/>
      <c r="E38" s="420"/>
      <c r="F38" s="420"/>
      <c r="G38" s="421"/>
      <c r="H38" s="421"/>
      <c r="I38" s="421"/>
      <c r="J38" s="420"/>
      <c r="K38" s="421"/>
      <c r="L38" s="421"/>
      <c r="M38" s="422"/>
      <c r="N38" s="423">
        <v>-87</v>
      </c>
      <c r="O38" s="424">
        <v>-182</v>
      </c>
      <c r="P38" s="425">
        <v>-287</v>
      </c>
      <c r="Q38" s="452">
        <v>-485</v>
      </c>
      <c r="R38" s="180"/>
      <c r="S38" s="423">
        <v>-266</v>
      </c>
      <c r="T38" s="421">
        <v>-494</v>
      </c>
      <c r="U38" s="425"/>
      <c r="V38" s="453"/>
    </row>
    <row r="39" spans="1:22" ht="15.5" x14ac:dyDescent="0.35">
      <c r="A39" s="355" t="s">
        <v>180</v>
      </c>
      <c r="B39" s="438">
        <v>-54.868000000000002</v>
      </c>
      <c r="C39" s="438">
        <v>-116.748</v>
      </c>
      <c r="D39" s="438">
        <v>-173.61099999999999</v>
      </c>
      <c r="E39" s="439">
        <v>-228.536</v>
      </c>
      <c r="F39" s="439">
        <v>-61.131999999999998</v>
      </c>
      <c r="G39" s="440">
        <v>-124.788</v>
      </c>
      <c r="H39" s="440">
        <v>-184.34</v>
      </c>
      <c r="I39" s="440">
        <v>-246.989</v>
      </c>
      <c r="J39" s="439">
        <v>-55.17</v>
      </c>
      <c r="K39" s="440">
        <v>-105.47799999999999</v>
      </c>
      <c r="L39" s="440">
        <v>-118.014</v>
      </c>
      <c r="M39" s="422">
        <v>-202.387</v>
      </c>
      <c r="N39" s="423">
        <v>-40.365000000000002</v>
      </c>
      <c r="O39" s="424">
        <v>-77.093999999999994</v>
      </c>
      <c r="P39" s="425">
        <v>-122.89</v>
      </c>
      <c r="Q39" s="452">
        <v>-258</v>
      </c>
      <c r="R39" s="180"/>
      <c r="S39" s="423">
        <v>-157</v>
      </c>
      <c r="T39" s="421">
        <v>-290</v>
      </c>
      <c r="U39" s="425"/>
      <c r="V39" s="437"/>
    </row>
    <row r="40" spans="1:22" ht="15.5" x14ac:dyDescent="0.35">
      <c r="A40" s="355" t="s">
        <v>181</v>
      </c>
      <c r="B40" s="419">
        <v>-373.2</v>
      </c>
      <c r="C40" s="419">
        <v>-707.52499999999998</v>
      </c>
      <c r="D40" s="419">
        <v>-1096.2750000000001</v>
      </c>
      <c r="E40" s="420">
        <v>-1446.15</v>
      </c>
      <c r="F40" s="420">
        <v>-342.1</v>
      </c>
      <c r="G40" s="421">
        <v>-668.65</v>
      </c>
      <c r="H40" s="421">
        <v>-956.32500000000005</v>
      </c>
      <c r="I40" s="421">
        <v>-1275.0999999999999</v>
      </c>
      <c r="J40" s="420">
        <v>-279.89999999999998</v>
      </c>
      <c r="K40" s="421">
        <v>-544.25</v>
      </c>
      <c r="L40" s="421">
        <v>-824.15</v>
      </c>
      <c r="M40" s="422">
        <v>-1135.1500000000001</v>
      </c>
      <c r="N40" s="423">
        <v>-303.22500000000002</v>
      </c>
      <c r="O40" s="424">
        <v>-528.70000000000005</v>
      </c>
      <c r="P40" s="425">
        <v>-746.4</v>
      </c>
      <c r="Q40" s="452">
        <v>-1011</v>
      </c>
      <c r="R40" s="180"/>
      <c r="S40" s="423">
        <v>-364</v>
      </c>
      <c r="T40" s="421">
        <v>-739</v>
      </c>
      <c r="U40" s="425"/>
      <c r="V40" s="452"/>
    </row>
    <row r="41" spans="1:22" ht="15.5" x14ac:dyDescent="0.35">
      <c r="A41" s="355" t="s">
        <v>182</v>
      </c>
      <c r="B41" s="419"/>
      <c r="C41" s="419"/>
      <c r="D41" s="419"/>
      <c r="E41" s="420"/>
      <c r="F41" s="420"/>
      <c r="G41" s="421"/>
      <c r="H41" s="421"/>
      <c r="I41" s="421"/>
      <c r="J41" s="420"/>
      <c r="K41" s="421"/>
      <c r="L41" s="421"/>
      <c r="M41" s="422"/>
      <c r="N41" s="423">
        <v>0</v>
      </c>
      <c r="O41" s="424">
        <v>0</v>
      </c>
      <c r="P41" s="425">
        <v>0</v>
      </c>
      <c r="Q41" s="454">
        <v>0</v>
      </c>
      <c r="R41" s="180"/>
      <c r="S41" s="423"/>
      <c r="T41" s="421">
        <v>-7</v>
      </c>
      <c r="U41" s="425"/>
      <c r="V41" s="454"/>
    </row>
    <row r="42" spans="1:22" ht="15.5" x14ac:dyDescent="0.35">
      <c r="A42" s="349" t="s">
        <v>183</v>
      </c>
      <c r="B42" s="455">
        <v>-378.22800000000001</v>
      </c>
      <c r="C42" s="455">
        <v>-722.51299999999992</v>
      </c>
      <c r="D42" s="455">
        <v>-807.2650000000001</v>
      </c>
      <c r="E42" s="456">
        <v>-1317.973</v>
      </c>
      <c r="F42" s="456">
        <v>-537.27</v>
      </c>
      <c r="G42" s="457">
        <v>-990.03600000000006</v>
      </c>
      <c r="H42" s="457">
        <v>-1487.92</v>
      </c>
      <c r="I42" s="457">
        <v>-1879.5219999999999</v>
      </c>
      <c r="J42" s="456">
        <v>-485.14599999999996</v>
      </c>
      <c r="K42" s="457">
        <v>-877.32299999999998</v>
      </c>
      <c r="L42" s="457">
        <v>-1407.345</v>
      </c>
      <c r="M42" s="444">
        <v>-1911.5650000000001</v>
      </c>
      <c r="N42" s="445">
        <v>-418.59000000000003</v>
      </c>
      <c r="O42" s="443">
        <v>-1000.7940000000001</v>
      </c>
      <c r="P42" s="446">
        <v>-1431.29</v>
      </c>
      <c r="Q42" s="458">
        <v>621</v>
      </c>
      <c r="R42" s="180"/>
      <c r="S42" s="442">
        <v>-1373</v>
      </c>
      <c r="T42" s="443">
        <v>-2965</v>
      </c>
      <c r="U42" s="446"/>
      <c r="V42" s="459"/>
    </row>
    <row r="43" spans="1:22" ht="15.5" x14ac:dyDescent="0.35">
      <c r="A43" s="349"/>
      <c r="B43" s="414"/>
      <c r="C43" s="414"/>
      <c r="D43" s="414"/>
      <c r="E43" s="415"/>
      <c r="F43" s="415"/>
      <c r="G43" s="416"/>
      <c r="H43" s="416"/>
      <c r="I43" s="416"/>
      <c r="J43" s="415"/>
      <c r="K43" s="416"/>
      <c r="L43" s="416"/>
      <c r="M43" s="303"/>
      <c r="N43" s="277"/>
      <c r="O43" s="269"/>
      <c r="P43" s="269"/>
      <c r="Q43" s="426" t="s">
        <v>41</v>
      </c>
      <c r="R43" s="180"/>
      <c r="S43" s="277"/>
      <c r="T43" s="180"/>
      <c r="U43" s="322"/>
      <c r="V43" s="427"/>
    </row>
    <row r="44" spans="1:22" ht="15.5" x14ac:dyDescent="0.35">
      <c r="A44" s="349" t="s">
        <v>184</v>
      </c>
      <c r="B44" s="414">
        <v>-189.34500000000025</v>
      </c>
      <c r="C44" s="414">
        <v>-64.180999999999813</v>
      </c>
      <c r="D44" s="414">
        <v>315.82599999999979</v>
      </c>
      <c r="E44" s="415">
        <v>24.246000000001004</v>
      </c>
      <c r="F44" s="415">
        <v>-151.69961101999991</v>
      </c>
      <c r="G44" s="416">
        <v>60.5600000000004</v>
      </c>
      <c r="H44" s="416">
        <v>-93.503999999999905</v>
      </c>
      <c r="I44" s="416">
        <v>-155.96599999999899</v>
      </c>
      <c r="J44" s="415">
        <v>-85.786359999999945</v>
      </c>
      <c r="K44" s="416">
        <v>100.18999999999983</v>
      </c>
      <c r="L44" s="416">
        <v>287.13700000000017</v>
      </c>
      <c r="M44" s="422">
        <v>-98.960000000000719</v>
      </c>
      <c r="N44" s="423">
        <v>-22.946000000000083</v>
      </c>
      <c r="O44" s="424">
        <v>-66.825999999999993</v>
      </c>
      <c r="P44" s="425">
        <v>-19.398</v>
      </c>
      <c r="Q44" s="426">
        <v>1016</v>
      </c>
      <c r="R44" s="180"/>
      <c r="S44" s="420">
        <v>-256</v>
      </c>
      <c r="T44" s="424">
        <v>-455</v>
      </c>
      <c r="U44" s="425"/>
      <c r="V44" s="426"/>
    </row>
    <row r="45" spans="1:22" ht="15.5" x14ac:dyDescent="0.35">
      <c r="A45" s="355" t="s">
        <v>185</v>
      </c>
      <c r="B45" s="414">
        <v>7.2999999999999995E-2</v>
      </c>
      <c r="C45" s="414">
        <v>0.28999999999999998</v>
      </c>
      <c r="D45" s="414">
        <v>0.312</v>
      </c>
      <c r="E45" s="415">
        <v>0.35199999999999998</v>
      </c>
      <c r="F45" s="415">
        <v>0.91900000000000004</v>
      </c>
      <c r="G45" s="416">
        <v>0.92900000000000005</v>
      </c>
      <c r="H45" s="416">
        <v>0.99199999999999999</v>
      </c>
      <c r="I45" s="416">
        <v>1.103</v>
      </c>
      <c r="J45" s="415">
        <v>0</v>
      </c>
      <c r="K45" s="416">
        <v>0</v>
      </c>
      <c r="L45" s="416">
        <v>0.3</v>
      </c>
      <c r="M45" s="422">
        <v>0.63400000000000001</v>
      </c>
      <c r="N45" s="423">
        <v>0.124</v>
      </c>
      <c r="O45" s="424">
        <v>0.27800000000000002</v>
      </c>
      <c r="P45" s="425">
        <v>0.17599999999999999</v>
      </c>
      <c r="Q45" s="428">
        <v>0</v>
      </c>
      <c r="R45" s="180"/>
      <c r="S45" s="423">
        <v>1</v>
      </c>
      <c r="T45" s="421">
        <v>1</v>
      </c>
      <c r="U45" s="425"/>
      <c r="V45" s="428"/>
    </row>
    <row r="46" spans="1:22" ht="15.5" x14ac:dyDescent="0.35">
      <c r="A46" s="355" t="s">
        <v>186</v>
      </c>
      <c r="B46" s="414"/>
      <c r="C46" s="414"/>
      <c r="D46" s="414"/>
      <c r="E46" s="415"/>
      <c r="F46" s="415"/>
      <c r="G46" s="416"/>
      <c r="H46" s="416"/>
      <c r="I46" s="416"/>
      <c r="J46" s="415"/>
      <c r="K46" s="416"/>
      <c r="L46" s="416"/>
      <c r="M46" s="422"/>
      <c r="N46" s="423"/>
      <c r="O46" s="424"/>
      <c r="P46" s="425"/>
      <c r="Q46" s="428">
        <v>-3</v>
      </c>
      <c r="R46" s="180"/>
      <c r="S46" s="423">
        <v>-2</v>
      </c>
      <c r="T46" s="421">
        <v>0</v>
      </c>
      <c r="U46" s="425"/>
      <c r="V46" s="428"/>
    </row>
    <row r="47" spans="1:22" ht="15.5" x14ac:dyDescent="0.35">
      <c r="A47" s="349" t="s">
        <v>187</v>
      </c>
      <c r="B47" s="414">
        <v>433.11799999999999</v>
      </c>
      <c r="C47" s="414">
        <v>433.11799999999999</v>
      </c>
      <c r="D47" s="414">
        <v>433.11799999999999</v>
      </c>
      <c r="E47" s="415">
        <v>433.11799999999999</v>
      </c>
      <c r="F47" s="415">
        <v>457.71600000000097</v>
      </c>
      <c r="G47" s="416">
        <v>457.71600000000097</v>
      </c>
      <c r="H47" s="416">
        <v>457.71600000000097</v>
      </c>
      <c r="I47" s="416">
        <v>457.71600000000097</v>
      </c>
      <c r="J47" s="415">
        <v>302.853000000002</v>
      </c>
      <c r="K47" s="416">
        <v>302.853000000002</v>
      </c>
      <c r="L47" s="416">
        <v>302.853000000002</v>
      </c>
      <c r="M47" s="422">
        <v>302.85300000000001</v>
      </c>
      <c r="N47" s="423">
        <v>204.52699999999999</v>
      </c>
      <c r="O47" s="424">
        <v>204.52699999999999</v>
      </c>
      <c r="P47" s="425">
        <v>204.52699999999999</v>
      </c>
      <c r="Q47" s="428">
        <v>205</v>
      </c>
      <c r="R47" s="180"/>
      <c r="S47" s="423">
        <v>1218</v>
      </c>
      <c r="T47" s="421">
        <v>1218</v>
      </c>
      <c r="U47" s="425"/>
      <c r="V47" s="428"/>
    </row>
    <row r="48" spans="1:22" ht="16" thickBot="1" x14ac:dyDescent="0.4">
      <c r="A48" s="349" t="s">
        <v>188</v>
      </c>
      <c r="B48" s="460">
        <v>243.84599999999975</v>
      </c>
      <c r="C48" s="460">
        <v>369.2270000000002</v>
      </c>
      <c r="D48" s="460">
        <v>749.25599999999986</v>
      </c>
      <c r="E48" s="461">
        <v>457.71600000000097</v>
      </c>
      <c r="F48" s="461">
        <v>306.93538898000111</v>
      </c>
      <c r="G48" s="462">
        <v>519.20500000000141</v>
      </c>
      <c r="H48" s="462">
        <v>365.20400000000109</v>
      </c>
      <c r="I48" s="462">
        <v>302.853000000002</v>
      </c>
      <c r="J48" s="461">
        <v>217.06664000000205</v>
      </c>
      <c r="K48" s="462">
        <v>403.04300000000183</v>
      </c>
      <c r="L48" s="462">
        <v>590.29000000000224</v>
      </c>
      <c r="M48" s="463">
        <v>204.5269999999993</v>
      </c>
      <c r="N48" s="464">
        <v>181.34599999999986</v>
      </c>
      <c r="O48" s="465">
        <v>137.4969999999999</v>
      </c>
      <c r="P48" s="466">
        <v>185.56600000000026</v>
      </c>
      <c r="Q48" s="467">
        <v>1218</v>
      </c>
      <c r="R48" s="180"/>
      <c r="S48" s="468">
        <v>961</v>
      </c>
      <c r="T48" s="465">
        <v>764</v>
      </c>
      <c r="U48" s="466"/>
      <c r="V48" s="467"/>
    </row>
    <row r="49" spans="1:22" ht="16" thickTop="1" x14ac:dyDescent="0.35">
      <c r="A49" s="469"/>
      <c r="B49" s="470"/>
      <c r="C49" s="470"/>
      <c r="D49" s="470"/>
      <c r="E49" s="471"/>
      <c r="F49" s="206"/>
      <c r="G49" s="472"/>
      <c r="H49" s="472"/>
      <c r="I49" s="472"/>
      <c r="J49" s="206"/>
      <c r="K49" s="472"/>
      <c r="L49" s="472"/>
      <c r="M49" s="473"/>
      <c r="N49" s="474"/>
      <c r="O49" s="475"/>
      <c r="P49" s="476"/>
      <c r="Q49" s="477"/>
      <c r="R49" s="180"/>
      <c r="S49" s="474"/>
      <c r="T49" s="475"/>
      <c r="U49" s="476"/>
      <c r="V49" s="477"/>
    </row>
    <row r="50" spans="1:22" ht="15.5" x14ac:dyDescent="0.35">
      <c r="A50" s="398" t="s">
        <v>137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</row>
  </sheetData>
  <mergeCells count="5">
    <mergeCell ref="B1:E1"/>
    <mergeCell ref="F1:I1"/>
    <mergeCell ref="J1:M1"/>
    <mergeCell ref="N1:Q1"/>
    <mergeCell ref="S1:V1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bf048976-7110-4e87-96f3-c6744908b8be}" enabled="0" method="" siteId="{bf048976-7110-4e87-96f3-c6744908b8b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PnL</vt:lpstr>
      <vt:lpstr>Ops </vt:lpstr>
      <vt:lpstr>BS</vt:lpstr>
      <vt:lpstr>OCF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Christine Lau Fei Ling</cp:lastModifiedBy>
  <dcterms:created xsi:type="dcterms:W3CDTF">2023-08-18T09:29:53Z</dcterms:created>
  <dcterms:modified xsi:type="dcterms:W3CDTF">2023-08-18T09:32:32Z</dcterms:modified>
</cp:coreProperties>
</file>